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MyMy\Khách hàng\Quỹ ETF IPAAM VN100\NAV\"/>
    </mc:Choice>
  </mc:AlternateContent>
  <bookViews>
    <workbookView xWindow="0" yWindow="0" windowWidth="19200" windowHeight="10995"/>
  </bookViews>
  <sheets>
    <sheet name="Tong quat" sheetId="1" r:id="rId1"/>
    <sheet name="QuyDinhGia_HangNgay" sheetId="2" r:id="rId2"/>
    <sheet name="PhanHoiNHGS_06282" sheetId="4" r:id="rId3"/>
    <sheet name="SheetHidden" sheetId="5" state="hidden" r:id="rId4"/>
  </sheets>
  <calcPr calcId="152511" iterate="1"/>
</workbook>
</file>

<file path=xl/calcChain.xml><?xml version="1.0" encoding="utf-8"?>
<calcChain xmlns="http://schemas.openxmlformats.org/spreadsheetml/2006/main">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<sst xmlns="http://schemas.openxmlformats.org/spreadsheetml/2006/main" count="115" uniqueCount="58">
  <si>
    <t xml:space="preserve"> </t>
  </si>
  <si>
    <t>Tên quỹ đầu tư chứng khoán/công ty đầu tư chứng khoán:</t>
  </si>
  <si>
    <t/>
  </si>
  <si>
    <t>STT</t>
  </si>
  <si>
    <t>Nội dung</t>
  </si>
  <si>
    <t>1</t>
  </si>
  <si>
    <t>QuyDinhGia_HangNgay</t>
  </si>
  <si>
    <t>2</t>
  </si>
  <si>
    <t>DangHD_06182</t>
  </si>
  <si>
    <t>3</t>
  </si>
  <si>
    <t>PhanHoiNHGS_06282</t>
  </si>
  <si>
    <t>Đại diện có thẩm quyền của</t>
  </si>
  <si>
    <t>(Tổng) Giám đốc</t>
  </si>
  <si>
    <t>(Ký, ghi rõ họ tên và đóng dấu)</t>
  </si>
  <si>
    <t>1.1</t>
  </si>
  <si>
    <t>1.2</t>
  </si>
  <si>
    <t>1.3</t>
  </si>
  <si>
    <t>2.1</t>
  </si>
  <si>
    <t>2.2</t>
  </si>
  <si>
    <t>2.3</t>
  </si>
  <si>
    <t>Tham chiếu</t>
  </si>
  <si>
    <t>...</t>
  </si>
  <si>
    <t>STT/No.</t>
  </si>
  <si>
    <t>Nội dung / Narrative</t>
  </si>
  <si>
    <t>Tên sheet / Sheet name</t>
  </si>
  <si>
    <t>Giá trị tài sản ròng
Net asset value</t>
  </si>
  <si>
    <t>Của quỹ
Of fund</t>
  </si>
  <si>
    <t>Của một lô chứng chỉ quỹ
Per lot</t>
  </si>
  <si>
    <t>Của một chứng chỉ quỹ
Per certificate</t>
  </si>
  <si>
    <t>Tỷ lệ sở hữu nước ngoài (không áp dụng đối với quỹ niêm yết)
Foreign investors' ownership ratio (not applicable for listed fund)</t>
  </si>
  <si>
    <t>Số lượng chứng chỉ quỹ
Number of certificates</t>
  </si>
  <si>
    <t>Tổng giá trị
Total value</t>
  </si>
  <si>
    <t>Tỷ lệ sở hữu
Ownership ratio</t>
  </si>
  <si>
    <t>CHỈ TIÊU
INDICATORS</t>
  </si>
  <si>
    <t>STT/NO.</t>
  </si>
  <si>
    <t>Kỳ báo cáo/Reporting period</t>
  </si>
  <si>
    <t>Từ ngày / From:</t>
  </si>
  <si>
    <t>Tới ngày / To:</t>
  </si>
  <si>
    <t>Phản hồi của Ngân hàng giám sát
Feedback of Supervising bank</t>
  </si>
  <si>
    <t>Phụ lục XXIV - Thông tư 98/2020/TT-BTC
Appendix XXIV - Circular 98/2020/TT-BTC</t>
  </si>
  <si>
    <t>Đơn vị tính/Currency: VND</t>
  </si>
  <si>
    <t>Đối với quỹ định giá hàng ngày
Funds with daily valuation</t>
  </si>
  <si>
    <t>Đối với các quỹ theo kỳ định giá khác/báo cáo thay đổi giá trị tài sản ròng tuần
Funds with other valuation period/weekly report of change of net asset value</t>
  </si>
  <si>
    <t>Ghi chú/Notes</t>
  </si>
  <si>
    <t>Không đổi tên sheet
Do not change sheet name</t>
  </si>
  <si>
    <t>Những chỉ tiêu không có số liệu có thể không phải trình bày nhưng không được đánh lại “Mã chỉ tiêu”
Leave blank for unavailable items but do not change "Item code"</t>
  </si>
  <si>
    <t>Không thực hiện chỉnh sửa định dạng các ô chỉ tiêu trên file excel
Do not edit the format of this excel file</t>
  </si>
  <si>
    <t>BÁO CÁO THAY ĐỔI GIÁ TRỊ TÀI SẢN RÒNG QUỸ ETF (FUEIP100)
REPORT OF CHANGE OF  NET ASSET VALUE OF THE ETF FUND (FUEIP100)</t>
  </si>
  <si>
    <t>Tên Công ty Quản lý Quỹ / Fund Management Company name: Công ty TNHH MTV Quản lý Quỹ đầu tư Chứng khoán I.P.A/I.P.A Securities Investment Fund Management Limited Company</t>
  </si>
  <si>
    <t>Tên quỹ đầu tư chứng khoán / Fund name: Quỹ ETF IPAAM VN100</t>
  </si>
  <si>
    <t>Tên Ngân hàng Giám sát / Supervising bank: Ngân hàng TMCP Ngoại Thương Việt Nam/Joint Stock Commercial Bank for Foreign Trade of Vietnam</t>
  </si>
  <si>
    <t>10/10/2021</t>
  </si>
  <si>
    <t>11/10/2021</t>
  </si>
  <si>
    <t>Ngày lập báo cáo/ Reporting date: 11/10/2021</t>
  </si>
  <si>
    <t>KỲ BÁO CÁO_x000D_
THIS PERIOD_x000D_
11/10/2021</t>
  </si>
  <si>
    <t>KỲ TRƯỚC
LAST PERIOD_x000D_
10/10/2021</t>
  </si>
  <si>
    <t>Ngân hàng Giám sát</t>
  </si>
  <si>
    <t>Công ty Quản lý Quỹ</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</si>
</sst>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15" x14ac:knownFonts="1">
    <font>
      <sz val="10"/>
      <name val="Arial"/>
    </font>
    <font>
      <sz val="10"/>
      <name val="Arial"/>
      <family val="2"/>
    </font>
    <font>
      <b/>
      <sz val="14"/>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u/>
      <sz val="10"/>
      <color theme="10"/>
      <name val="Arial"/>
      <family val="2"/>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3">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14" fillId="0" borderId="0" applyNumberFormat="0" applyFill="0" applyBorder="0" applyAlignment="0" applyProtection="0"/>
  </cellStyleXfs>
  <cellXfs count="31">
    <xf numFmtId="0" fontId="0" fillId="0" borderId="0" xfId="0"/>
    <xf numFmtId="0" fontId="7" fillId="0" borderId="1" xfId="0" applyFont="1" applyBorder="1" applyAlignment="1">
      <alignment horizontal="left"/>
    </xf>
    <xf numFmtId="0" fontId="11" fillId="2" borderId="1" xfId="0" applyFont="1" applyFill="1" applyBorder="1" applyAlignment="1">
      <alignment horizontal="center" vertical="justify"/>
    </xf>
    <xf numFmtId="0" fontId="12" fillId="0" borderId="1" xfId="0" applyFont="1" applyBorder="1" applyAlignment="1">
      <alignment horizontal="left"/>
    </xf>
    <xf numFmtId="4" fontId="7" fillId="0" borderId="1" xfId="1" applyNumberFormat="1" applyFont="1" applyBorder="1" applyAlignment="1">
      <alignment horizontal="right"/>
    </xf>
    <xf numFmtId="3" fontId="7" fillId="0" borderId="1" xfId="1" applyNumberFormat="1" applyFont="1" applyBorder="1" applyAlignment="1">
      <alignment horizontal="right"/>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0" borderId="1" xfId="0" applyFont="1" applyBorder="1" applyAlignment="1">
      <alignment horizontal="left" wrapText="1"/>
    </xf>
    <xf numFmtId="0" fontId="3" fillId="0" borderId="1" xfId="0" applyFont="1" applyBorder="1" applyAlignment="1">
      <alignment horizontal="left" wrapText="1"/>
    </xf>
    <xf numFmtId="0" fontId="0" fillId="3" borderId="0" xfId="0" applyFill="1"/>
    <xf numFmtId="0" fontId="3" fillId="3" borderId="0" xfId="0" applyFont="1" applyFill="1" applyAlignment="1">
      <alignment horizontal="left"/>
    </xf>
    <xf numFmtId="0" fontId="3" fillId="3" borderId="0" xfId="0" applyFont="1" applyFill="1" applyAlignment="1">
      <alignment horizontal="right"/>
    </xf>
    <xf numFmtId="0" fontId="4" fillId="3" borderId="0" xfId="0" applyFont="1" applyFill="1" applyAlignment="1">
      <alignment horizontal="left"/>
    </xf>
    <xf numFmtId="0" fontId="5" fillId="3" borderId="1" xfId="0" applyFont="1" applyFill="1" applyBorder="1" applyAlignment="1">
      <alignment horizontal="center" vertical="justify"/>
    </xf>
    <xf numFmtId="0" fontId="6" fillId="3" borderId="1" xfId="0" applyFont="1" applyFill="1" applyBorder="1" applyAlignment="1">
      <alignment horizontal="center"/>
    </xf>
    <xf numFmtId="0" fontId="3" fillId="3" borderId="1" xfId="0" applyFont="1" applyFill="1" applyBorder="1" applyAlignment="1">
      <alignment horizontal="left" wrapText="1"/>
    </xf>
    <xf numFmtId="0" fontId="8" fillId="3" borderId="0" xfId="0" applyFont="1" applyFill="1" applyAlignment="1">
      <alignment horizontal="left"/>
    </xf>
    <xf numFmtId="0" fontId="9" fillId="3" borderId="0" xfId="0" applyFont="1" applyFill="1" applyAlignment="1">
      <alignment horizontal="center" vertical="justify"/>
    </xf>
    <xf numFmtId="0" fontId="10" fillId="3" borderId="0" xfId="0" applyFont="1" applyFill="1" applyAlignment="1">
      <alignment horizontal="center"/>
    </xf>
    <xf numFmtId="0" fontId="3" fillId="3" borderId="0" xfId="0" applyFont="1" applyFill="1" applyAlignment="1">
      <alignment horizontal="left" wrapText="1"/>
    </xf>
    <xf numFmtId="0" fontId="14" fillId="3" borderId="1" xfId="2" applyFill="1" applyBorder="1" applyAlignment="1">
      <alignment horizontal="left"/>
    </xf>
    <xf numFmtId="14" fontId="3" fillId="3" borderId="2" xfId="0" quotePrefix="1" applyNumberFormat="1" applyFont="1" applyFill="1" applyBorder="1" applyAlignment="1">
      <alignment horizontal="left"/>
    </xf>
    <xf numFmtId="0" fontId="3" fillId="3" borderId="0" xfId="0" applyFont="1" applyFill="1" applyAlignment="1">
      <alignment horizontal="left"/>
    </xf>
    <xf numFmtId="0" fontId="13" fillId="3" borderId="0" xfId="0" applyFont="1" applyFill="1" applyAlignment="1">
      <alignment horizontal="left"/>
    </xf>
    <xf numFmtId="0" fontId="9" fillId="3" borderId="0" xfId="0" applyFont="1" applyFill="1" applyAlignment="1">
      <alignment horizontal="center" vertical="justify"/>
    </xf>
    <xf numFmtId="0" fontId="10" fillId="3" borderId="0" xfId="0" applyFont="1" applyFill="1" applyAlignment="1">
      <alignment horizontal="center"/>
    </xf>
    <xf numFmtId="0" fontId="2" fillId="3" borderId="0" xfId="0" applyFont="1" applyFill="1" applyAlignment="1">
      <alignment horizontal="center" vertical="justify" wrapText="1"/>
    </xf>
    <xf numFmtId="0" fontId="2" fillId="3" borderId="0" xfId="0" applyFont="1" applyFill="1" applyAlignment="1">
      <alignment horizontal="center" vertical="justify"/>
    </xf>
    <xf numFmtId="0" fontId="5" fillId="3" borderId="0" xfId="0" applyFont="1" applyFill="1" applyAlignment="1">
      <alignment horizontal="center" vertical="justify"/>
    </xf>
    <xf numFmtId="0" fontId="5" fillId="3" borderId="0" xfId="0" applyFont="1" applyFill="1" applyAlignment="1">
      <alignment horizontal="center" vertical="justify"/>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E27"/>
  <sheetViews>
    <sheetView tabSelected="1" view="pageBreakPreview" zoomScaleNormal="100" zoomScaleSheetLayoutView="100" workbookViewId="0">
      <selection sqref="A1:D1"/>
    </sheetView>
  </sheetViews>
  <sheetFormatPr defaultRowHeight="12.75" x14ac:dyDescent="0.2"/>
  <cols>
    <col min="1" max="1" width="14" customWidth="1"/>
    <col min="2" max="2" width="15.140625" customWidth="1"/>
    <col min="3" max="3" width="81.140625" customWidth="1"/>
    <col min="4" max="4" width="43.140625" customWidth="1"/>
  </cols>
  <sheetData>
    <row r="1" spans="1:5" ht="41.25" customHeight="1" x14ac:dyDescent="0.2">
      <c r="A1" s="27" t="s">
        <v>47</v>
      </c>
      <c r="B1" s="28"/>
      <c r="C1" s="28"/>
      <c r="D1" s="28"/>
      <c r="E1" s="10"/>
    </row>
    <row r="2" spans="1:5" ht="15" customHeight="1" x14ac:dyDescent="0.25">
      <c r="A2" s="11"/>
      <c r="B2" s="11"/>
      <c r="C2" s="12" t="s">
        <v>35</v>
      </c>
      <c r="D2" s="11"/>
      <c r="E2" s="10"/>
    </row>
    <row r="3" spans="1:5" ht="15" customHeight="1" x14ac:dyDescent="0.25">
      <c r="A3" s="11" t="s">
        <v>0</v>
      </c>
      <c r="B3" s="11" t="s">
        <v>0</v>
      </c>
      <c r="C3" s="12" t="s">
        <v>36</v>
      </c>
      <c r="D3" s="22" t="s">
        <v>51</v>
      </c>
      <c r="E3" s="10"/>
    </row>
    <row r="4" spans="1:5" ht="15" customHeight="1" x14ac:dyDescent="0.25">
      <c r="A4" s="11" t="s">
        <v>0</v>
      </c>
      <c r="B4" s="11" t="s">
        <v>0</v>
      </c>
      <c r="C4" s="12" t="s">
        <v>37</v>
      </c>
      <c r="D4" s="22" t="s">
        <v>52</v>
      </c>
      <c r="E4" s="10"/>
    </row>
    <row r="5" spans="1:5" ht="15" customHeight="1" x14ac:dyDescent="0.25">
      <c r="A5" s="11" t="s">
        <v>0</v>
      </c>
      <c r="B5" s="11" t="s">
        <v>0</v>
      </c>
      <c r="C5" s="11" t="s">
        <v>0</v>
      </c>
      <c r="D5" s="11" t="s">
        <v>0</v>
      </c>
      <c r="E5" s="10"/>
    </row>
    <row r="6" spans="1:5" ht="15" customHeight="1" x14ac:dyDescent="0.25">
      <c r="A6" s="23" t="s">
        <v>48</v>
      </c>
      <c r="B6" s="24"/>
      <c r="C6" s="24"/>
      <c r="D6" s="24"/>
      <c r="E6" s="10"/>
    </row>
    <row r="7" spans="1:5" ht="15" customHeight="1" x14ac:dyDescent="0.25">
      <c r="A7" s="23" t="s">
        <v>50</v>
      </c>
      <c r="B7" s="24"/>
      <c r="C7" s="24"/>
      <c r="D7" s="24"/>
      <c r="E7" s="10"/>
    </row>
    <row r="8" spans="1:5" ht="15" customHeight="1" x14ac:dyDescent="0.25">
      <c r="A8" s="23" t="s">
        <v>49</v>
      </c>
      <c r="B8" s="24" t="s">
        <v>1</v>
      </c>
      <c r="C8" s="24" t="s">
        <v>1</v>
      </c>
      <c r="D8" s="24"/>
      <c r="E8" s="10"/>
    </row>
    <row r="9" spans="1:5" ht="15" customHeight="1" x14ac:dyDescent="0.25">
      <c r="A9" s="23" t="s">
        <v>53</v>
      </c>
      <c r="B9" s="24" t="s">
        <v>2</v>
      </c>
      <c r="C9" s="24" t="s">
        <v>2</v>
      </c>
      <c r="D9" s="24" t="s">
        <v>0</v>
      </c>
      <c r="E9" s="10"/>
    </row>
    <row r="10" spans="1:5" ht="15" customHeight="1" x14ac:dyDescent="0.25">
      <c r="A10" s="11" t="s">
        <v>0</v>
      </c>
      <c r="B10" s="11" t="s">
        <v>0</v>
      </c>
      <c r="C10" s="11" t="s">
        <v>0</v>
      </c>
      <c r="D10" s="13" t="s">
        <v>40</v>
      </c>
      <c r="E10" s="10"/>
    </row>
    <row r="11" spans="1:5" ht="31.5" x14ac:dyDescent="0.25">
      <c r="A11" s="11" t="s">
        <v>0</v>
      </c>
      <c r="B11" s="11" t="s">
        <v>0</v>
      </c>
      <c r="C11" s="11" t="s">
        <v>0</v>
      </c>
      <c r="D11" s="20" t="s">
        <v>39</v>
      </c>
      <c r="E11" s="10"/>
    </row>
    <row r="12" spans="1:5" ht="15" customHeight="1" x14ac:dyDescent="0.25">
      <c r="A12" s="11" t="s">
        <v>0</v>
      </c>
      <c r="B12" s="11" t="s">
        <v>0</v>
      </c>
      <c r="C12" s="11" t="s">
        <v>0</v>
      </c>
      <c r="D12" s="11" t="s">
        <v>0</v>
      </c>
      <c r="E12" s="10"/>
    </row>
    <row r="13" spans="1:5" ht="15" customHeight="1" x14ac:dyDescent="0.25">
      <c r="A13" s="11" t="s">
        <v>0</v>
      </c>
      <c r="B13" s="14" t="s">
        <v>22</v>
      </c>
      <c r="C13" s="14" t="s">
        <v>23</v>
      </c>
      <c r="D13" s="14" t="s">
        <v>24</v>
      </c>
      <c r="E13" s="10"/>
    </row>
    <row r="14" spans="1:5" ht="31.5" x14ac:dyDescent="0.25">
      <c r="A14" s="11" t="s">
        <v>0</v>
      </c>
      <c r="B14" s="15" t="s">
        <v>5</v>
      </c>
      <c r="C14" s="16" t="s">
        <v>41</v>
      </c>
      <c r="D14" s="21" t="s">
        <v>6</v>
      </c>
      <c r="E14" s="10"/>
    </row>
    <row r="15" spans="1:5" ht="31.5" x14ac:dyDescent="0.25">
      <c r="A15" s="11" t="s">
        <v>0</v>
      </c>
      <c r="B15" s="15" t="s">
        <v>7</v>
      </c>
      <c r="C15" s="16" t="s">
        <v>42</v>
      </c>
      <c r="D15" s="21" t="s">
        <v>8</v>
      </c>
      <c r="E15" s="10"/>
    </row>
    <row r="16" spans="1:5" ht="31.5" x14ac:dyDescent="0.25">
      <c r="A16" s="11" t="s">
        <v>0</v>
      </c>
      <c r="B16" s="15" t="s">
        <v>9</v>
      </c>
      <c r="C16" s="16" t="s">
        <v>38</v>
      </c>
      <c r="D16" s="21" t="s">
        <v>10</v>
      </c>
      <c r="E16" s="10"/>
    </row>
    <row r="17" spans="1:5" ht="15" customHeight="1" x14ac:dyDescent="0.25">
      <c r="A17" s="11" t="s">
        <v>0</v>
      </c>
      <c r="B17" s="11" t="s">
        <v>0</v>
      </c>
      <c r="C17" s="11"/>
      <c r="D17" s="11"/>
      <c r="E17" s="10"/>
    </row>
    <row r="18" spans="1:5" ht="31.5" x14ac:dyDescent="0.25">
      <c r="A18" s="11" t="s">
        <v>0</v>
      </c>
      <c r="B18" s="17" t="s">
        <v>43</v>
      </c>
      <c r="C18" s="20" t="s">
        <v>44</v>
      </c>
      <c r="D18" s="11" t="s">
        <v>0</v>
      </c>
      <c r="E18" s="10"/>
    </row>
    <row r="19" spans="1:5" ht="47.25" x14ac:dyDescent="0.25">
      <c r="A19" s="11" t="s">
        <v>0</v>
      </c>
      <c r="B19" s="11" t="s">
        <v>0</v>
      </c>
      <c r="C19" s="20" t="s">
        <v>45</v>
      </c>
      <c r="D19" s="11"/>
      <c r="E19" s="10"/>
    </row>
    <row r="20" spans="1:5" ht="31.5" x14ac:dyDescent="0.25">
      <c r="A20" s="11" t="s">
        <v>0</v>
      </c>
      <c r="B20" s="11" t="s">
        <v>0</v>
      </c>
      <c r="C20" s="20" t="s">
        <v>46</v>
      </c>
      <c r="D20" s="11" t="s">
        <v>0</v>
      </c>
      <c r="E20" s="10"/>
    </row>
    <row r="21" spans="1:5" ht="15" customHeight="1" x14ac:dyDescent="0.25">
      <c r="A21" s="11" t="s">
        <v>0</v>
      </c>
      <c r="B21" s="11" t="s">
        <v>0</v>
      </c>
      <c r="C21" s="11" t="s">
        <v>0</v>
      </c>
      <c r="D21" s="11" t="s">
        <v>0</v>
      </c>
      <c r="E21" s="10"/>
    </row>
    <row r="22" spans="1:5" ht="15" customHeight="1" x14ac:dyDescent="0.25">
      <c r="A22" s="11" t="s">
        <v>0</v>
      </c>
      <c r="B22" s="11" t="s">
        <v>0</v>
      </c>
      <c r="C22" s="11" t="s">
        <v>0</v>
      </c>
      <c r="D22" s="11" t="s">
        <v>0</v>
      </c>
      <c r="E22" s="10"/>
    </row>
    <row r="23" spans="1:5" ht="15" customHeight="1" x14ac:dyDescent="0.25">
      <c r="A23" s="11" t="s">
        <v>0</v>
      </c>
      <c r="B23" s="11" t="s">
        <v>0</v>
      </c>
      <c r="C23" s="11" t="s">
        <v>0</v>
      </c>
      <c r="D23" s="11" t="s">
        <v>0</v>
      </c>
      <c r="E23" s="10"/>
    </row>
    <row r="24" spans="1:5" ht="15" customHeight="1" x14ac:dyDescent="0.25">
      <c r="A24" s="11" t="s">
        <v>0</v>
      </c>
      <c r="B24" s="25" t="s">
        <v>11</v>
      </c>
      <c r="C24" s="25"/>
      <c r="D24" s="18" t="s">
        <v>12</v>
      </c>
      <c r="E24" s="10"/>
    </row>
    <row r="25" spans="1:5" ht="15" customHeight="1" x14ac:dyDescent="0.25">
      <c r="A25" s="11" t="s">
        <v>0</v>
      </c>
      <c r="B25" s="29" t="s">
        <v>56</v>
      </c>
      <c r="C25" s="25"/>
      <c r="D25" s="30" t="s">
        <v>57</v>
      </c>
      <c r="E25" s="10"/>
    </row>
    <row r="26" spans="1:5" ht="15" customHeight="1" x14ac:dyDescent="0.25">
      <c r="A26" s="11" t="s">
        <v>0</v>
      </c>
      <c r="B26" s="26" t="s">
        <v>13</v>
      </c>
      <c r="C26" s="26"/>
      <c r="D26" s="19" t="s">
        <v>13</v>
      </c>
      <c r="E26" s="10"/>
    </row>
    <row r="27" spans="1:5" ht="15" customHeight="1" x14ac:dyDescent="0.25">
      <c r="A27" s="11" t="s">
        <v>0</v>
      </c>
      <c r="B27" s="11" t="s">
        <v>0</v>
      </c>
      <c r="C27" s="11" t="s">
        <v>0</v>
      </c>
      <c r="D27" s="11" t="s">
        <v>0</v>
      </c>
      <c r="E27" s="10"/>
    </row>
  </sheetData>
  <mergeCells count="8">
    <mergeCell ref="A8:D8"/>
    <mergeCell ref="A9:D9"/>
    <mergeCell ref="B25:C25"/>
    <mergeCell ref="B26:C26"/>
    <mergeCell ref="A1:D1"/>
    <mergeCell ref="B24:C24"/>
    <mergeCell ref="A6:D6"/>
    <mergeCell ref="A7:D7"/>
  </mergeCells>
  <hyperlinks>
    <hyperlink ref="D16" location="PhanHoiNHGS_06282!A1" display="PhanHoiNHGS_06282"/>
    <hyperlink ref="D15" location="DangHD_06182!A1" display="DangHD_06182"/>
    <hyperlink ref="D14" location="QuyDinhGia_HangNgay!A1" display="QuyDinhGia_HangNgay"/>
  </hyperlinks>
  <pageMargins left="0.75" right="0.75" top="1" bottom="1" header="0.5" footer="0.5"/>
  <pageSetup scale="5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9"/>
  <sheetViews>
    <sheetView zoomScale="85" zoomScaleNormal="85" workbookViewId="0"/>
  </sheetViews>
  <sheetFormatPr defaultRowHeight="12.75" x14ac:dyDescent="0.2"/>
  <cols>
    <col min="1" max="1" width="8.5703125" customWidth="1"/>
    <col min="2" max="2" width="71.7109375" customWidth="1"/>
    <col min="3" max="4" width="21.85546875" customWidth="1"/>
  </cols>
  <sheetData>
    <row r="1" spans="1:4" ht="47.25" customHeight="1" x14ac:dyDescent="0.2">
      <c r="A1" s="7" t="s">
        <v>34</v>
      </c>
      <c r="B1" s="6" t="s">
        <v>33</v>
      </c>
      <c r="C1" s="6" t="s">
        <v>54</v>
      </c>
      <c r="D1" s="6" t="s">
        <v>55</v>
      </c>
    </row>
    <row r="2" spans="1:4" ht="31.5" x14ac:dyDescent="0.25">
      <c r="A2" s="3" t="s">
        <v>5</v>
      </c>
      <c r="B2" s="8" t="s">
        <v>25</v>
      </c>
      <c r="C2" s="3"/>
      <c r="D2" s="3"/>
    </row>
    <row r="3" spans="1:4" ht="31.5" x14ac:dyDescent="0.25">
      <c r="A3" s="1" t="s">
        <v>14</v>
      </c>
      <c r="B3" s="9" t="s">
        <v>26</v>
      </c>
      <c r="C3" s="5">
        <v>55190604145</v>
      </c>
      <c r="D3" s="5">
        <v>54045646437</v>
      </c>
    </row>
    <row r="4" spans="1:4" ht="31.5" x14ac:dyDescent="0.25">
      <c r="A4" s="1" t="s">
        <v>15</v>
      </c>
      <c r="B4" s="9" t="s">
        <v>27</v>
      </c>
      <c r="C4" s="5">
        <v>1061357772</v>
      </c>
      <c r="D4" s="5">
        <v>1039339354</v>
      </c>
    </row>
    <row r="5" spans="1:4" ht="31.5" x14ac:dyDescent="0.25">
      <c r="A5" s="1" t="s">
        <v>16</v>
      </c>
      <c r="B5" s="9" t="s">
        <v>28</v>
      </c>
      <c r="C5" s="4">
        <v>10613.57</v>
      </c>
      <c r="D5" s="4">
        <v>10393.39</v>
      </c>
    </row>
    <row r="6" spans="1:4" ht="31.5" x14ac:dyDescent="0.25">
      <c r="A6" s="3" t="s">
        <v>7</v>
      </c>
      <c r="B6" s="8" t="s">
        <v>29</v>
      </c>
      <c r="C6" s="3"/>
      <c r="D6" s="3"/>
    </row>
    <row r="7" spans="1:4" ht="31.5" x14ac:dyDescent="0.25">
      <c r="A7" s="1" t="s">
        <v>17</v>
      </c>
      <c r="B7" s="9" t="s">
        <v>30</v>
      </c>
      <c r="C7" s="1"/>
      <c r="D7" s="1"/>
    </row>
    <row r="8" spans="1:4" ht="31.5" x14ac:dyDescent="0.25">
      <c r="A8" s="1" t="s">
        <v>18</v>
      </c>
      <c r="B8" s="9" t="s">
        <v>31</v>
      </c>
      <c r="C8" s="1"/>
      <c r="D8" s="1"/>
    </row>
    <row r="9" spans="1:4" ht="31.5" x14ac:dyDescent="0.25">
      <c r="A9" s="1" t="s">
        <v>19</v>
      </c>
      <c r="B9" s="9" t="s">
        <v>32</v>
      </c>
      <c r="C9" s="1"/>
      <c r="D9" s="1"/>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heetViews>
  <sheetFormatPr defaultRowHeight="12.75" x14ac:dyDescent="0.2"/>
  <cols>
    <col min="1" max="1" width="6.85546875" customWidth="1"/>
    <col min="2" max="2" width="37.42578125" customWidth="1"/>
    <col min="3" max="3" width="50.7109375" customWidth="1"/>
  </cols>
  <sheetData>
    <row r="1" spans="1:3" ht="15" customHeight="1" x14ac:dyDescent="0.2">
      <c r="A1" s="2" t="s">
        <v>3</v>
      </c>
      <c r="B1" s="2" t="s">
        <v>20</v>
      </c>
      <c r="C1" s="2" t="s">
        <v>4</v>
      </c>
    </row>
    <row r="2" spans="1:3" ht="15" customHeight="1" x14ac:dyDescent="0.25">
      <c r="A2" s="1" t="s">
        <v>21</v>
      </c>
      <c r="B2" s="1" t="s">
        <v>21</v>
      </c>
      <c r="C2" s="1" t="s">
        <v>21</v>
      </c>
    </row>
    <row r="3" spans="1:3" ht="15" customHeight="1" x14ac:dyDescent="0.25">
      <c r="A3" s="1"/>
      <c r="B3" s="1"/>
      <c r="C3" s="1"/>
    </row>
  </sheetData>
  <pageMargins left="0.75" right="0.75" top="1" bottom="1" header="0.5" footer="0.5"/>
  <pageSetup orientation="portrait" horizontalDpi="300" verticalDpi="300"/>
  <headerFooter alignWithMargins="0"/>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{'SheetId':'b5d0cc12-b4f8-4b93-990a-a143a8167116','UId':'647a2c89-f3b5-4a52-952c-edeef5893ade','Col':3,'Row':3,'Format':'numberic','Value':'55190604145','TargetCode':''}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{'SheetId':'b5d0cc12-b4f8-4b93-990a-a143a8167116','UId':'2e40eb16-ec69-48b1-ab62-15c808138063','Col':4,'Row':3,'Format':'numberic','Value':'54045646437','TargetCode':''}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{'SheetId':'b5d0cc12-b4f8-4b93-990a-a143a8167116','UId':'fdcb3d95-f2ae-4150-aaa9-f0f169f48120','Col':3,'Row':4,'Format':'numberic','Value':'1061357772','TargetCode':''}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{'SheetId':'b5d0cc12-b4f8-4b93-990a-a143a8167116','UId':'585ca6b1-f696-4f04-85ff-d84cc860346d','Col':4,'Row':4,'Format':'numberic','Value':'1039339354','TargetCode':''}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{'SheetId':'b5d0cc12-b4f8-4b93-990a-a143a8167116','UId':'38d76503-d0f5-43ef-8a7a-f1e778c30262','Col':3,'Row':5,'Format':'numberic','Value':'10613.57','TargetCode':''}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{'SheetId':'b5d0cc12-b4f8-4b93-990a-a143a8167116','UId':'f1a764a7-dc9c-46da-9b69-8196b4503f0c','Col':4,'Row':5,'Format':'numberic','Value':'10393.39','TargetCode':''}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e">
        <f>CONCATENATE("{'SheetId':'20c58f8f-403b-4436-8602-600cf6be7697'",",","'UId':'1519f209-b44a-44a4-ba10-628a79cf90a2'",",'Col':",COLUMN(#REF!),",'Row':",ROW(#REF!),",","'Format':'numberic'",",'Value':'",SUBSTITUTE(#REF!,"'","\'"),"','TargetCode':''}")</f>
        <v>#REF!</v>
      </c>
    </row>
    <row r="18" spans="1:1" x14ac:dyDescent="0.2">
      <c r="A18" t="e">
        <f>CONCATENATE("{'SheetId':'20c58f8f-403b-4436-8602-600cf6be7697'",",","'UId':'4d834622-df00-44cc-8d3d-398284fc145b'",",'Col':",COLUMN(#REF!),",'Row':",ROW(#REF!),",","'Format':'numberic'",",'Value':'",SUBSTITUTE(#REF!,"'","\'"),"','TargetCode':''}")</f>
        <v>#REF!</v>
      </c>
    </row>
    <row r="19" spans="1:1" x14ac:dyDescent="0.2">
      <c r="A19" t="e">
        <f>CONCATENATE("{'SheetId':'20c58f8f-403b-4436-8602-600cf6be7697'",",","'UId':'8eb08fe4-07ae-4cc3-94e7-ec5e93e2c483'",",'Col':",COLUMN(#REF!),",'Row':",ROW(#REF!),",","'Format':'numberic'",",'Value':'",SUBSTITUTE(#REF!,"'","\'"),"','TargetCode':''}")</f>
        <v>#REF!</v>
      </c>
    </row>
    <row r="20" spans="1:1" x14ac:dyDescent="0.2">
      <c r="A20" t="e">
        <f>CONCATENATE("{'SheetId':'20c58f8f-403b-4436-8602-600cf6be7697'",",","'UId':'214f15b6-887d-4825-bd50-fb7c37911d40'",",'Col':",COLUMN(#REF!),",'Row':",ROW(#REF!),",","'Format':'numberic'",",'Value':'",SUBSTITUTE(#REF!,"'","\'"),"','TargetCode':''}")</f>
        <v>#REF!</v>
      </c>
    </row>
    <row r="21" spans="1:1" x14ac:dyDescent="0.2">
      <c r="A21" t="e">
        <f>CONCATENATE("{'SheetId':'20c58f8f-403b-4436-8602-600cf6be7697'",",","'UId':'5211ce78-9fd1-40d8-bf7b-ee0362f72f43'",",'Col':",COLUMN(#REF!),",'Row':",ROW(#REF!),",","'Format':'numberic'",",'Value':'",SUBSTITUTE(#REF!,"'","\'"),"','TargetCode':''}")</f>
        <v>#REF!</v>
      </c>
    </row>
    <row r="22" spans="1:1" x14ac:dyDescent="0.2">
      <c r="A22" t="e">
        <f>CONCATENATE("{'SheetId':'20c58f8f-403b-4436-8602-600cf6be7697'",",","'UId':'fa4a44d5-b1ea-488c-b28f-2cd13987f1e6'",",'Col':",COLUMN(#REF!),",'Row':",ROW(#REF!),",","'Format':'numberic'",",'Value':'",SUBSTITUTE(#REF!,"'","\'"),"','TargetCode':''}")</f>
        <v>#REF!</v>
      </c>
    </row>
    <row r="23" spans="1:1" x14ac:dyDescent="0.2">
      <c r="A23" t="e">
        <f>CONCATENATE("{'SheetId':'20c58f8f-403b-4436-8602-600cf6be7697'",",","'UId':'b2b1cf71-c890-48d5-a85e-2d9d2609146d'",",'Col':",COLUMN(#REF!),",'Row':",ROW(#REF!),",","'Format':'numberic'",",'Value':'",SUBSTITUTE(#REF!,"'","\'"),"','TargetCode':''}")</f>
        <v>#REF!</v>
      </c>
    </row>
    <row r="24" spans="1:1" x14ac:dyDescent="0.2">
      <c r="A24" t="e">
        <f>CONCATENATE("{'SheetId':'20c58f8f-403b-4436-8602-600cf6be7697'",",","'UId':'f3879ebd-289a-4f36-be00-048d6330c43f'",",'Col':",COLUMN(#REF!),",'Row':",ROW(#REF!),",","'Format':'numberic'",",'Value':'",SUBSTITUTE(#REF!,"'","\'"),"','TargetCode':''}")</f>
        <v>#REF!</v>
      </c>
    </row>
    <row r="25" spans="1:1" x14ac:dyDescent="0.2">
      <c r="A25" t="e">
        <f>CONCATENATE("{'SheetId':'20c58f8f-403b-4436-8602-600cf6be7697'",",","'UId':'e0a02d3a-0a73-465e-911e-24a7567d3273'",",'Col':",COLUMN(#REF!),",'Row':",ROW(#REF!),",","'Format':'numberic'",",'Value':'",SUBSTITUTE(#REF!,"'","\'"),"','TargetCode':''}")</f>
        <v>#REF!</v>
      </c>
    </row>
    <row r="26" spans="1:1" x14ac:dyDescent="0.2">
      <c r="A26" t="e">
        <f>CONCATENATE("{'SheetId':'20c58f8f-403b-4436-8602-600cf6be7697'",",","'UId':'1411d79c-69e7-49a2-9b38-86aee64b9407'",",'Col':",COLUMN(#REF!),",'Row':",ROW(#REF!),",","'Format':'numberic'",",'Value':'",SUBSTITUTE(#REF!,"'","\'"),"','TargetCode':''}")</f>
        <v>#REF!</v>
      </c>
    </row>
    <row r="27" spans="1:1" x14ac:dyDescent="0.2">
      <c r="A27" t="e">
        <f>CONCATENATE("{'SheetId':'20c58f8f-403b-4436-8602-600cf6be7697'",",","'UId':'8fb5028c-ecf9-445b-b52a-d4cb3692da0e'",",'Col':",COLUMN(#REF!),",'Row':",ROW(#REF!),",","'Format':'numberic'",",'Value':'",SUBSTITUTE(#REF!,"'","\'"),"','TargetCode':''}")</f>
        <v>#REF!</v>
      </c>
    </row>
    <row r="28" spans="1:1" x14ac:dyDescent="0.2">
      <c r="A28" t="e">
        <f>CONCATENATE("{'SheetId':'20c58f8f-403b-4436-8602-600cf6be7697'",",","'UId':'ec66ce62-f540-4d34-be70-9edef41ea2e9'",",'Col':",COLUMN(#REF!),",'Row':",ROW(#REF!),",","'Format':'numberic'",",'Value':'",SUBSTITUTE(#REF!,"'","\'"),"','TargetCode':''}")</f>
        <v>#REF!</v>
      </c>
    </row>
    <row r="29" spans="1:1" x14ac:dyDescent="0.2">
      <c r="A29" t="e">
        <f>CONCATENATE("{'SheetId':'20c58f8f-403b-4436-8602-600cf6be7697'",",","'UId':'865d42bf-0e32-4de5-80b6-e38bdebe0fb7'",",'Col':",COLUMN(#REF!),",'Row':",ROW(#REF!),",","'Format':'numberic'",",'Value':'",SUBSTITUTE(#REF!,"'","\'"),"','TargetCode':''}")</f>
        <v>#REF!</v>
      </c>
    </row>
    <row r="30" spans="1:1" x14ac:dyDescent="0.2">
      <c r="A30" t="e">
        <f>CONCATENATE("{'SheetId':'20c58f8f-403b-4436-8602-600cf6be7697'",",","'UId':'9540037b-d258-4ae7-9892-982a7420b35c'",",'Col':",COLUMN(#REF!),",'Row':",ROW(#REF!),",","'Format':'numberic'",",'Value':'",SUBSTITUTE(#REF!,"'","\'"),"','TargetCode':''}")</f>
        <v>#REF!</v>
      </c>
    </row>
    <row r="31" spans="1:1" x14ac:dyDescent="0.2">
      <c r="A31" t="e">
        <f>CONCATENATE("{'SheetId':'20c58f8f-403b-4436-8602-600cf6be7697'",",","'UId':'a7ef8df9-a346-41b7-9fae-4d8b93c87351'",",'Col':",COLUMN(#REF!),",'Row':",ROW(#REF!),",","'Format':'numberic'",",'Value':'",SUBSTITUTE(#REF!,"'","\'"),"','TargetCode':''}")</f>
        <v>#REF!</v>
      </c>
    </row>
    <row r="32" spans="1:1" x14ac:dyDescent="0.2">
      <c r="A32" t="e">
        <f>CONCATENATE("{'SheetId':'20c58f8f-403b-4436-8602-600cf6be7697'",",","'UId':'f3455b9b-f0df-419f-a65a-1e76af33a11f'",",'Col':",COLUMN(#REF!),",'Row':",ROW(#REF!),",","'Format':'numberic'",",'Value':'",SUBSTITUTE(#REF!,"'","\'"),"','TargetCode':''}")</f>
        <v>#REF!</v>
      </c>
    </row>
    <row r="33" spans="1:1" x14ac:dyDescent="0.2">
      <c r="A33" t="e">
        <f>CONCATENATE("{'SheetId':'20c58f8f-403b-4436-8602-600cf6be7697'",",","'UId':'132a2f65-85b3-4494-a6e2-56343b1a84a5'",",'Col':",COLUMN(#REF!),",'Row':",ROW(#REF!),",","'Format':'numberic'",",'Value':'",SUBSTITUTE(#REF!,"'","\'"),"','TargetCode':''}")</f>
        <v>#REF!</v>
      </c>
    </row>
    <row r="34" spans="1:1" x14ac:dyDescent="0.2">
      <c r="A34" t="e">
        <f>CONCATENATE("{'SheetId':'20c58f8f-403b-4436-8602-600cf6be7697'",",","'UId':'24f6946f-ac7a-44c6-9001-3801f2c136a4'",",'Col':",COLUMN(#REF!),",'Row':",ROW(#REF!),",","'Format':'numberic'",",'Value':'",SUBSTITUTE(#REF!,"'","\'"),"','TargetCode':''}")</f>
        <v>#REF!</v>
      </c>
    </row>
    <row r="35" spans="1:1" x14ac:dyDescent="0.2">
      <c r="A35" t="e">
        <f>CONCATENATE("{'SheetId':'20c58f8f-403b-4436-8602-600cf6be7697'",",","'UId':'b4a06a93-9139-4003-a6a4-95d5608aa65e'",",'Col':",COLUMN(#REF!),",'Row':",ROW(#REF!),",","'Format':'numberic'",",'Value':'",SUBSTITUTE(#REF!,"'","\'"),"','TargetCode':''}")</f>
        <v>#REF!</v>
      </c>
    </row>
    <row r="36" spans="1:1" x14ac:dyDescent="0.2">
      <c r="A36" t="e">
        <f>CONCATENATE("{'SheetId':'20c58f8f-403b-4436-8602-600cf6be7697'",",","'UId':'fa0070b8-e19a-411f-82b1-2d1a901965c4'",",'Col':",COLUMN(#REF!),",'Row':",ROW(#REF!),",","'Format':'numberic'",",'Value':'",SUBSTITUTE(#REF!,"'","\'"),"','TargetCode':''}")</f>
        <v>#REF!</v>
      </c>
    </row>
    <row r="37" spans="1:1" x14ac:dyDescent="0.2">
      <c r="A37" t="e">
        <f>CONCATENATE("{'SheetId':'20c58f8f-403b-4436-8602-600cf6be7697'",",","'UId':'d10c2681-985f-43c7-b904-37701e027b00'",",'Col':",COLUMN(#REF!),",'Row':",ROW(#REF!),",","'Format':'numberic'",",'Value':'",SUBSTITUTE(#REF!,"'","\'"),"','TargetCode':''}")</f>
        <v>#REF!</v>
      </c>
    </row>
    <row r="38" spans="1:1" x14ac:dyDescent="0.2">
      <c r="A38" t="e">
        <f>CONCATENATE("{'SheetId':'20c58f8f-403b-4436-8602-600cf6be7697'",",","'UId':'5a31c83c-a5fb-4607-b934-1f62d165d54f'",",'Col':",COLUMN(#REF!),",'Row':",ROW(#REF!),",","'Format':'numberic'",",'Value':'",SUBSTITUTE(#REF!,"'","\'"),"','TargetCode':''}")</f>
        <v>#REF!</v>
      </c>
    </row>
    <row r="39" spans="1:1" x14ac:dyDescent="0.2">
      <c r="A39" t="e">
        <f>CONCATENATE("{'SheetId':'20c58f8f-403b-4436-8602-600cf6be7697'",",","'UId':'34d0553c-5cec-4dd8-b7a3-9609a760ae02'",",'Col':",COLUMN(#REF!),",'Row':",ROW(#REF!),",","'Format':'numberic'",",'Value':'",SUBSTITUTE(#REF!,"'","\'"),"','TargetCode':''}")</f>
        <v>#REF!</v>
      </c>
    </row>
    <row r="40" spans="1:1" x14ac:dyDescent="0.2">
      <c r="A40" t="e">
        <f>CONCATENATE("{'SheetId':'20c58f8f-403b-4436-8602-600cf6be7697'",",","'UId':'34140c30-6532-4217-9aae-587d7d1f2b36'",",'Col':",COLUMN(#REF!),",'Row':",ROW(#REF!),",","'Format':'numberic'",",'Value':'",SUBSTITUTE(#REF!,"'","\'"),"','TargetCode':''}")</f>
        <v>#REF!</v>
      </c>
    </row>
    <row r="41" spans="1:1" x14ac:dyDescent="0.2">
      <c r="A41" t="e">
        <f>CONCATENATE("{'SheetId':'20c58f8f-403b-4436-8602-600cf6be7697'",",","'UId':'c1758d54-4bde-4e36-ac31-7864ddc6f3e6'",",'Col':",COLUMN(#REF!),",'Row':",ROW(#REF!),",","'Format':'numberic'",",'Value':'",SUBSTITUTE(#REF!,"'","\'"),"','TargetCode':''}")</f>
        <v>#REF!</v>
      </c>
    </row>
    <row r="42" spans="1:1" x14ac:dyDescent="0.2">
      <c r="A42" t="e">
        <f>CONCATENATE("{'SheetId':'20c58f8f-403b-4436-8602-600cf6be7697'",",","'UId':'82963083-9d30-4f90-9b92-07a0984ea97c'",",'Col':",COLUMN(#REF!),",'Row':",ROW(#REF!),",","'Format':'numberic'",",'Value':'",SUBSTITUTE(#REF!,"'","\'"),"','TargetCode':''}")</f>
        <v>#REF!</v>
      </c>
    </row>
    <row r="43" spans="1:1" x14ac:dyDescent="0.2">
      <c r="A43" t="e">
        <f>CONCATENATE("{'SheetId':'20c58f8f-403b-4436-8602-600cf6be7697'",",","'UId':'6257f862-0beb-4dc9-a226-6ba3aae99bbf'",",'Col':",COLUMN(#REF!),",'Row':",ROW(#REF!),",","'Format':'numberic'",",'Value':'",SUBSTITUTE(#REF!,"'","\'"),"','TargetCode':''}")</f>
        <v>#REF!</v>
      </c>
    </row>
    <row r="44" spans="1:1" x14ac:dyDescent="0.2">
      <c r="A44" t="e">
        <f>CONCATENATE("{'SheetId':'20c58f8f-403b-4436-8602-600cf6be7697'",",","'UId':'0db83a15-29c0-4ed2-aaaa-8c8b511f8c42'",",'Col':",COLUMN(#REF!),",'Row':",ROW(#REF!),",","'Format':'numberic'",",'Value':'",SUBSTITUTE(#REF!,"'","\'"),"','TargetCode':''}")</f>
        <v>#REF!</v>
      </c>
    </row>
    <row r="45" spans="1:1" x14ac:dyDescent="0.2">
      <c r="A45" t="e">
        <f>CONCATENATE("{'SheetId':'20c58f8f-403b-4436-8602-600cf6be7697'",",","'UId':'09853b1a-1806-4ff0-861e-26a7a71bd50c'",",'Col':",COLUMN(#REF!),",'Row':",ROW(#REF!),",","'Format':'numberic'",",'Value':'",SUBSTITUTE(#REF!,"'","\'"),"','TargetCode':''}")</f>
        <v>#REF!</v>
      </c>
    </row>
    <row r="46" spans="1:1" x14ac:dyDescent="0.2">
      <c r="A46" t="e">
        <f>CONCATENATE("{'SheetId':'20c58f8f-403b-4436-8602-600cf6be7697'",",","'UId':'fa983446-fccc-465f-95c4-4a95d517c5c1'",",'Col':",COLUMN(#REF!),",'Row':",ROW(#REF!),",","'Format':'numberic'",",'Value':'",SUBSTITUTE(#REF!,"'","\'"),"','TargetCode':''}")</f>
        <v>#REF!</v>
      </c>
    </row>
    <row r="47" spans="1:1" x14ac:dyDescent="0.2">
      <c r="A47" t="e">
        <f>CONCATENATE("{'SheetId':'20c58f8f-403b-4436-8602-600cf6be7697'",",","'UId':'824c20cb-7e60-42a9-a182-16b68d09e4bd'",",'Col':",COLUMN(#REF!),",'Row':",ROW(#REF!),",","'Format':'numberic'",",'Value':'",SUBSTITUTE(#REF!,"'","\'"),"','TargetCode':''}")</f>
        <v>#REF!</v>
      </c>
    </row>
    <row r="48" spans="1:1" x14ac:dyDescent="0.2">
      <c r="A48" t="e">
        <f>CONCATENATE("{'SheetId':'20c58f8f-403b-4436-8602-600cf6be7697'",",","'UId':'e0e3769f-9dee-4351-91b6-ab6b296d8084'",",'Col':",COLUMN(#REF!),",'Row':",ROW(#REF!),",","'Format':'numberic'",",'Value':'",SUBSTITUTE(#REF!,"'","\'"),"','TargetCode':''}")</f>
        <v>#REF!</v>
      </c>
    </row>
    <row r="49" spans="1:1" x14ac:dyDescent="0.2">
      <c r="A49" t="e">
        <f>CONCATENATE("{'SheetId':'20c58f8f-403b-4436-8602-600cf6be7697'",",","'UId':'162f2341-2a83-4487-a399-9a76079c4cc8'",",'Col':",COLUMN(#REF!),",'Row':",ROW(#REF!),",","'Format':'numberic'",",'Value':'",SUBSTITUTE(#REF!,"'","\'"),"','TargetCode':''}")</f>
        <v>#REF!</v>
      </c>
    </row>
    <row r="50" spans="1:1" x14ac:dyDescent="0.2">
      <c r="A50" t="e">
        <f>CONCATENATE("{'SheetId':'20c58f8f-403b-4436-8602-600cf6be7697'",",","'UId':'f9d9bb85-e8aa-451b-b290-11bb8c0a885f'",",'Col':",COLUMN(#REF!),",'Row':",ROW(#REF!),",","'Format':'numberic'",",'Value':'",SUBSTITUTE(#REF!,"'","\'"),"','TargetCode':''}")</f>
        <v>#REF!</v>
      </c>
    </row>
    <row r="51" spans="1:1" x14ac:dyDescent="0.2">
      <c r="A51" t="e">
        <f>CONCATENATE("{'SheetId':'20c58f8f-403b-4436-8602-600cf6be7697'",",","'UId':'d7152051-0a72-4253-a094-8d8fc0a706ea'",",'Col':",COLUMN(#REF!),",'Row':",ROW(#REF!),",","'Format':'numberic'",",'Value':'",SUBSTITUTE(#REF!,"'","\'"),"','TargetCode':''}")</f>
        <v>#REF!</v>
      </c>
    </row>
    <row r="52" spans="1:1" x14ac:dyDescent="0.2">
      <c r="A52" t="e">
        <f>CONCATENATE("{'SheetId':'20c58f8f-403b-4436-8602-600cf6be7697'",",","'UId':'1997d521-4d19-4a0a-bb2f-377afad08577'",",'Col':",COLUMN(#REF!),",'Row':",ROW(#REF!),",","'Format':'numberic'",",'Value':'",SUBSTITUTE(#REF!,"'","\'"),"','TargetCode':''}")</f>
        <v>#REF!</v>
      </c>
    </row>
    <row r="53" spans="1:1" x14ac:dyDescent="0.2">
      <c r="A53" t="e">
        <f>CONCATENATE("{'SheetId':'20c58f8f-403b-4436-8602-600cf6be7697'",",","'UId':'9816bcc9-5bdc-49d3-9665-638361a901f7'",",'Col':",COLUMN(#REF!),",'Row':",ROW(#REF!),",","'Format':'numberic'",",'Value':'",SUBSTITUTE(#REF!,"'","\'"),"','TargetCode':''}")</f>
        <v>#REF!</v>
      </c>
    </row>
    <row r="54" spans="1:1" x14ac:dyDescent="0.2">
      <c r="A54" t="e">
        <f>CONCATENATE("{'SheetId':'20c58f8f-403b-4436-8602-600cf6be7697'",",","'UId':'11f2b8b7-07c1-4674-a9e9-971386476823'",",'Col':",COLUMN(#REF!),",'Row':",ROW(#REF!),",","'Format':'numberic'",",'Value':'",SUBSTITUTE(#REF!,"'","\'"),"','TargetCode':''}")</f>
        <v>#REF!</v>
      </c>
    </row>
    <row r="55" spans="1:1" x14ac:dyDescent="0.2">
      <c r="A55" t="e">
        <f>CONCATENATE("{'SheetId':'20c58f8f-403b-4436-8602-600cf6be7697'",",","'UId':'988b548c-a782-400b-a287-e782ce4c4fb6'",",'Col':",COLUMN(#REF!),",'Row':",ROW(#REF!),",","'Format':'numberic'",",'Value':'",SUBSTITUTE(#REF!,"'","\'"),"','TargetCode':''}")</f>
        <v>#REF!</v>
      </c>
    </row>
    <row r="56" spans="1:1" x14ac:dyDescent="0.2">
      <c r="A56" t="e">
        <f>CONCATENATE("{'SheetId':'20c58f8f-403b-4436-8602-600cf6be7697'",",","'UId':'d2cc0653-7421-42fe-bbff-4217d63144db'",",'Col':",COLUMN(#REF!),",'Row':",ROW(#REF!),",","'Format':'numberic'",",'Value':'",SUBSTITUTE(#REF!,"'","\'"),"','TargetCode':''}")</f>
        <v>#REF!</v>
      </c>
    </row>
    <row r="57" spans="1:1" x14ac:dyDescent="0.2">
      <c r="A57" t="e">
        <f>CONCATENATE("{'SheetId':'20c58f8f-403b-4436-8602-600cf6be7697'",",","'UId':'cea096ff-2f09-4bc6-9995-332fb9c6d68a'",",'Col':",COLUMN(#REF!),",'Row':",ROW(#REF!),",","'Format':'numberic'",",'Value':'",SUBSTITUTE(#REF!,"'","\'"),"','TargetCode':''}")</f>
        <v>#REF!</v>
      </c>
    </row>
    <row r="58" spans="1:1" x14ac:dyDescent="0.2">
      <c r="A58" t="e">
        <f>CONCATENATE("{'SheetId':'20c58f8f-403b-4436-8602-600cf6be7697'",",","'UId':'57a5ba2b-f754-4e29-bbef-e7025169feda'",",'Col':",COLUMN(#REF!),",'Row':",ROW(#REF!),",","'Format':'numberic'",",'Value':'",SUBSTITUTE(#REF!,"'","\'"),"','TargetCode':''}")</f>
        <v>#REF!</v>
      </c>
    </row>
    <row r="59" spans="1:1" x14ac:dyDescent="0.2">
      <c r="A59" t="e">
        <f>CONCATENATE("{'SheetId':'20c58f8f-403b-4436-8602-600cf6be7697'",",","'UId':'634a1293-d50d-40ef-b873-a552bd9941c2'",",'Col':",COLUMN(#REF!),",'Row':",ROW(#REF!),",","'Format':'numberic'",",'Value':'",SUBSTITUTE(#REF!,"'","\'"),"','TargetCode':''}")</f>
        <v>#REF!</v>
      </c>
    </row>
    <row r="60" spans="1:1" x14ac:dyDescent="0.2">
      <c r="A60" t="e">
        <f>CONCATENATE("{'SheetId':'20c58f8f-403b-4436-8602-600cf6be7697'",",","'UId':'5e374c57-7ff1-42be-af34-35f2255deff9'",",'Col':",COLUMN(#REF!),",'Row':",ROW(#REF!),",","'Format':'numberic'",",'Value':'",SUBSTITUTE(#REF!,"'","\'"),"','TargetCode':''}")</f>
        <v>#REF!</v>
      </c>
    </row>
    <row r="61" spans="1:1" x14ac:dyDescent="0.2">
      <c r="A61" t="e">
        <f>CONCATENATE("{'SheetId':'20c58f8f-403b-4436-8602-600cf6be7697'",",","'UId':'0ad6651c-166e-4d60-a1c4-880ccb811c99'",",'Col':",COLUMN(#REF!),",'Row':",ROW(#REF!),",","'Format':'numberic'",",'Value':'",SUBSTITUTE(#REF!,"'","\'"),"','TargetCode':''}")</f>
        <v>#REF!</v>
      </c>
    </row>
    <row r="62" spans="1:1" x14ac:dyDescent="0.2">
      <c r="A62" t="e">
        <f>CONCATENATE("{'SheetId':'20c58f8f-403b-4436-8602-600cf6be7697'",",","'UId':'60eb024c-14e0-47a5-9664-929668cc964d'",",'Col':",COLUMN(#REF!),",'Row':",ROW(#REF!),",","'Format':'numberic'",",'Value':'",SUBSTITUTE(#REF!,"'","\'"),"','TargetCode':''}")</f>
        <v>#REF!</v>
      </c>
    </row>
    <row r="63" spans="1:1" x14ac:dyDescent="0.2">
      <c r="A63" t="e">
        <f>CONCATENATE("{'SheetId':'20c58f8f-403b-4436-8602-600cf6be7697'",",","'UId':'135eecd7-9178-4cec-ac58-10eb36e54110'",",'Col':",COLUMN(#REF!),",'Row':",ROW(#REF!),",","'Format':'numberic'",",'Value':'",SUBSTITUTE(#REF!,"'","\'"),"','TargetCode':''}")</f>
        <v>#REF!</v>
      </c>
    </row>
    <row r="64" spans="1:1" x14ac:dyDescent="0.2">
      <c r="A64" t="e">
        <f>CONCATENATE("{'SheetId':'20c58f8f-403b-4436-8602-600cf6be7697'",",","'UId':'71bca5d6-6f8a-47cf-b58f-7c03852c175d'",",'Col':",COLUMN(#REF!),",'Row':",ROW(#REF!),",","'Format':'numberic'",",'Value':'",SUBSTITUTE(#REF!,"'","\'"),"','TargetCode':''}")</f>
        <v>#REF!</v>
      </c>
    </row>
    <row r="65" spans="1:1" x14ac:dyDescent="0.2">
      <c r="A65" t="e">
        <f>CONCATENATE("{'SheetId':'20c58f8f-403b-4436-8602-600cf6be7697'",",","'UId':'99cca664-eb20-4aa1-a69f-7168baf5a791'",",'Col':",COLUMN(#REF!),",'Row':",ROW(#REF!),",","'Format':'numberic'",",'Value':'",SUBSTITUTE(#REF!,"'","\'"),"','TargetCode':''}")</f>
        <v>#REF!</v>
      </c>
    </row>
    <row r="66" spans="1:1" x14ac:dyDescent="0.2">
      <c r="A66" t="e">
        <f>CONCATENATE("{'SheetId':'20c58f8f-403b-4436-8602-600cf6be7697'",",","'UId':'14d8a63a-831b-4def-8c93-74906e20a11b'",",'Col':",COLUMN(#REF!),",'Row':",ROW(#REF!),",","'Format':'numberic'",",'Value':'",SUBSTITUTE(#REF!,"'","\'"),"','TargetCode':''}")</f>
        <v>#REF!</v>
      </c>
    </row>
    <row r="67" spans="1:1" x14ac:dyDescent="0.2">
      <c r="A67" t="e">
        <f>CONCATENATE("{'SheetId':'20c58f8f-403b-4436-8602-600cf6be7697'",",","'UId':'0a3f4ee6-f660-40a7-8234-27b9184fdfac'",",'Col':",COLUMN(#REF!),",'Row':",ROW(#REF!),",","'Format':'numberic'",",'Value':'",SUBSTITUTE(#REF!,"'","\'"),"','TargetCode':''}")</f>
        <v>#REF!</v>
      </c>
    </row>
    <row r="68" spans="1:1" x14ac:dyDescent="0.2">
      <c r="A68" t="e">
        <f>CONCATENATE("{'SheetId':'20c58f8f-403b-4436-8602-600cf6be7697'",",","'UId':'de81535e-a616-468a-a3e4-9009c87c567f'",",'Col':",COLUMN(#REF!),",'Row':",ROW(#REF!),",","'Format':'numberic'",",'Value':'",SUBSTITUTE(#REF!,"'","\'"),"','TargetCode':''}")</f>
        <v>#REF!</v>
      </c>
    </row>
    <row r="69" spans="1:1" x14ac:dyDescent="0.2">
      <c r="A69" t="e">
        <f>CONCATENATE("{'SheetId':'20c58f8f-403b-4436-8602-600cf6be7697'",",","'UId':'f492188c-c37d-4095-9ad9-3f619d31caa2'",",'Col':",COLUMN(#REF!),",'Row':",ROW(#REF!),",","'Format':'numberic'",",'Value':'",SUBSTITUTE(#REF!,"'","\'"),"','TargetCode':''}")</f>
        <v>#REF!</v>
      </c>
    </row>
    <row r="70" spans="1:1" x14ac:dyDescent="0.2">
      <c r="A70" t="e">
        <f>CONCATENATE("{'SheetId':'20c58f8f-403b-4436-8602-600cf6be7697'",",","'UId':'23cd3398-52e2-4894-9e1c-d77abb225a78'",",'Col':",COLUMN(#REF!),",'Row':",ROW(#REF!),",","'Format':'numberic'",",'Value':'",SUBSTITUTE(#REF!,"'","\'"),"','TargetCode':''}")</f>
        <v>#REF!</v>
      </c>
    </row>
    <row r="71" spans="1:1" x14ac:dyDescent="0.2">
      <c r="A71" t="e">
        <f>CONCATENATE("{'SheetId':'20c58f8f-403b-4436-8602-600cf6be7697'",",","'UId':'66964bc6-18cd-4248-bbe3-85246e6310c0'",",'Col':",COLUMN(#REF!),",'Row':",ROW(#REF!),",","'Format':'numberic'",",'Value':'",SUBSTITUTE(#REF!,"'","\'"),"','TargetCode':''}")</f>
        <v>#REF!</v>
      </c>
    </row>
    <row r="72" spans="1:1" x14ac:dyDescent="0.2">
      <c r="A72" t="e">
        <f>CONCATENATE("{'SheetId':'20c58f8f-403b-4436-8602-600cf6be7697'",",","'UId':'a61385da-8047-40f6-8813-b7884855b55c'",",'Col':",COLUMN(#REF!),",'Row':",ROW(#REF!),",","'Format':'numberic'",",'Value':'",SUBSTITUTE(#REF!,"'","\'"),"','TargetCode':''}")</f>
        <v>#REF!</v>
      </c>
    </row>
    <row r="73" spans="1:1" x14ac:dyDescent="0.2">
      <c r="A73" t="e">
        <f>CONCATENATE("{'SheetId':'20c58f8f-403b-4436-8602-600cf6be7697'",",","'UId':'d17ad433-6a87-409a-be6e-b05701bd3b98'",",'Col':",COLUMN(#REF!),",'Row':",ROW(#REF!),",","'Format':'numberic'",",'Value':'",SUBSTITUTE(#REF!,"'","\'"),"','TargetCode':''}")</f>
        <v>#REF!</v>
      </c>
    </row>
    <row r="74" spans="1:1" x14ac:dyDescent="0.2">
      <c r="A74" t="e">
        <f>CONCATENATE("{'SheetId':'20c58f8f-403b-4436-8602-600cf6be7697'",",","'UId':'0424aca4-2c4b-4bf2-a36c-b2fa0f2c4585'",",'Col':",COLUMN(#REF!),",'Row':",ROW(#REF!),",","'Format':'numberic'",",'Value':'",SUBSTITUTE(#REF!,"'","\'"),"','TargetCode':''}")</f>
        <v>#REF!</v>
      </c>
    </row>
    <row r="75" spans="1:1" x14ac:dyDescent="0.2">
      <c r="A75" t="e">
        <f>CONCATENATE("{'SheetId':'20c58f8f-403b-4436-8602-600cf6be7697'",",","'UId':'83bfee2d-c887-4f62-8a1d-c8ae7f250120'",",'Col':",COLUMN(#REF!),",'Row':",ROW(#REF!),",","'Format':'numberic'",",'Value':'",SUBSTITUTE(#REF!,"'","\'"),"','TargetCode':''}")</f>
        <v>#REF!</v>
      </c>
    </row>
    <row r="76" spans="1:1" x14ac:dyDescent="0.2">
      <c r="A76" t="e">
        <f>CONCATENATE("{'SheetId':'20c58f8f-403b-4436-8602-600cf6be7697'",",","'UId':'112c8d08-6893-4d61-9cab-0bb137014392'",",'Col':",COLUMN(#REF!),",'Row':",ROW(#REF!),",","'Format':'numberic'",",'Value':'",SUBSTITUTE(#REF!,"'","\'"),"','TargetCode':''}")</f>
        <v>#REF!</v>
      </c>
    </row>
    <row r="77" spans="1:1" x14ac:dyDescent="0.2">
      <c r="A77" t="e">
        <f>CONCATENATE("{'SheetId':'20c58f8f-403b-4436-8602-600cf6be7697'",",","'UId':'dd3469fe-4634-4d7b-a828-a4803b8c449e'",",'Col':",COLUMN(#REF!),",'Row':",ROW(#REF!),",","'Format':'numberic'",",'Value':'",SUBSTITUTE(#REF!,"'","\'"),"','TargetCode':''}")</f>
        <v>#REF!</v>
      </c>
    </row>
    <row r="78" spans="1:1" x14ac:dyDescent="0.2">
      <c r="A78" t="e">
        <f>CONCATENATE("{'SheetId':'20c58f8f-403b-4436-8602-600cf6be7697'",",","'UId':'7512f859-a28d-4a2f-aa99-460a697c20e3'",",'Col':",COLUMN(#REF!),",'Row':",ROW(#REF!),",","'Format':'numberic'",",'Value':'",SUBSTITUTE(#REF!,"'","\'"),"','TargetCode':''}")</f>
        <v>#REF!</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xaFGtj1k5Km/uOj1s9Qz1rJ/6gw=</DigestValue>
    </Reference>
    <Reference URI="#idOfficeObject" Type="http://www.w3.org/2000/09/xmldsig#Object">
      <DigestMethod Algorithm="http://www.w3.org/2000/09/xmldsig#sha1"/>
      <DigestValue>mRTzYfkya/557L9CJKf8fySsWug=</DigestValue>
    </Reference>
    <Reference URI="#idSignedProperties" Type="http://uri.etsi.org/01903#SignedProperties">
      <Transforms>
        <Transform Algorithm="http://www.w3.org/TR/2001/REC-xml-c14n-20010315"/>
      </Transforms>
      <DigestMethod Algorithm="http://www.w3.org/2000/09/xmldsig#sha1"/>
      <DigestValue>HJnOVhOnOtbkxxyDwHLyZRPj6es=</DigestValue>
    </Reference>
  </SignedInfo>
  <SignatureValue>XdD5GRbFuHWSnnWOGyu64hGhEeETxck4MLsKePO4DjtUHuBthLw/wSTpHpfSjfeG7pR8K6CD5k/z
Ui+2bh4kzpMefW+MwUIUyiYLdUY3aHbegtIeYNqMoAEdDRuCo/LFHF3yL3voNarvqoh9YBchcgh9
xNPEstpb3TiajTUIgaY=</SignatureValue>
  <KeyInfo>
    <X509Data>
      <X509Certificate>MIIEQTCCAymgAwIBAgIQVANskhWywKziP+miVqQX2zANBgkqhkiG9w0BAQUFADBJMQswCQYDVQQG
EwJWTjEOMAwGA1UEBxMFSGFub2kxGTAXBgNVBAoTEEJrYXYgQ29ycG9yYXRpb24xDzANBgNVBAMT
BkJrYXZDQTAeFw0yMDA1MDYxNDI4MDJaFw0yNDA1MTAwODAzMDdaMIGOMR4wHAYKCZImiZPyLGQB
AQwOTVNUOjAxMDAxMTI0MzcxSzBJBgNVBAMMQk5Hw4JOIEjDgE5HIFRIxq/GoE5HIE3huqBJIEPh
u5QgUEjhuqZOIE5HT+G6oEkgVEjGr8agTkcgVknhu4ZUIE5BTTESMBAGA1UECAwJSMOgIE7hu5lp
MQswCQYDVQQGEwJWTjCBnzANBgkqhkiG9w0BAQEFAAOBjQAwgYkCgYEA2R7yX4r1sXycVBplkwn6
bXyf+dT5osVamVtfZV3yyjS+EugqfltIajft8EoBqLWcHZCPwnSSQb8wtDRFBgkD+tjFTGxoiMEf
CVjFQL0NdI0SWYXul6ADBeMx51IoceAlWYLSdpktW58XgpyPRqoUwEeawlNrFOHBPI3BOARUdkMC
AwEAAaOCAWEwggFdMDEGCCsGAQUFBwEBBCUwIzAhBggrBgEFBQcwAYYVaHR0cDovL29jc3AuYmth
dmNhLnZuMB0GA1UdDgQWBBQT2F2uqTR8/RK6UQhv9fJw+rP6GDAMBgNVHRMBAf8EAjAAMB8GA1Ud
IwQYMBaAFB6wD0iX39DDZ6dGhDtYO4gNU5SGMH8GA1UdHwR4MHYwdKAjoCGGH2h0dHA6Ly9jcmwu
YmthdmNhLnZuL0JrYXZDQS5jcmyiTaRLMEkxDzANBgNVBAMMBkJrYXZDQTEZMBcGA1UECgwQQmth
diBDb3Jwb3JhdGlvbjEOMAwGA1UEBwwFSGFub2kxCzAJBgNVBAYTAlZOMA4GA1UdDwEB/wQEAwIE
8DAfBgNVHSUEGDAWBggrBgEFBQcDBAYKKwYBBAGCNwoDDDAoBgNVHREEITAfgR1uaHVuZ2RoLmhv
QHZpZXRjb21iYW5rLmNvbS52bjANBgkqhkiG9w0BAQUFAAOCAQEASe48tK4Po9giGSoWLGq4/ONy
EiBE6zP4MhyRVAyoFkkq8Qj5TqYSiQFU13H96itacLIjhzVJvyBHz4DWqrq6RIw0Db8iY9vQk46N
m2hWws1ABc42HKbDne8ibiPbo8fWd2Ygr2TXtI7BT///AkGsL40rCW90UqLKJTDxq1ohy3k/xv9r
Ac3S9vDhjGtS0w+9E/YIgKkIE4mfGxYXZ7X3x9j+gngxlu+XDDzHeToDIMMcVi4B5kWnLqNJYNsj
l6zaBI4U2igrY0RDJD0+8JsHJw5Ayt+M7T94SNLKICZfMcimwacxSksh/gCYLVFybEUKclIFCQXF
ETDsgzpISLdPhg==</X509Certificate>
    </X509Data>
  </KeyInfo>
  <Object xmlns:mdssi="http://schemas.openxmlformats.org/package/2006/digital-signature" Id="idPackageObject">
    <Manifest>
      <Reference URI="/xl/calcChain.xml?ContentType=application/vnd.openxmlformats-officedocument.spreadsheetml.calcChain+xml">
        <DigestMethod Algorithm="http://www.w3.org/2000/09/xmldsig#sha1"/>
        <DigestValue>o/aFS3POuB0drZXqY+dpBpx7u3I=</DigestValue>
      </Reference>
      <Reference URI="/xl/theme/theme1.xml?ContentType=application/vnd.openxmlformats-officedocument.theme+xml">
        <DigestMethod Algorithm="http://www.w3.org/2000/09/xmldsig#sha1"/>
        <DigestValue>MBfsh6qj6yj77RmHbDz7Lb/rFTE=</DigestValue>
      </Reference>
      <Reference URI="/xl/styles.xml?ContentType=application/vnd.openxmlformats-officedocument.spreadsheetml.styles+xml">
        <DigestMethod Algorithm="http://www.w3.org/2000/09/xmldsig#sha1"/>
        <DigestValue>od28lxkq+lxX6BhMggih09nulVw=</DigestValue>
      </Reference>
      <Reference URI="/xl/sharedStrings.xml?ContentType=application/vnd.openxmlformats-officedocument.spreadsheetml.sharedStrings+xml">
        <DigestMethod Algorithm="http://www.w3.org/2000/09/xmldsig#sha1"/>
        <DigestValue>6i3UVqCsF3VejFonenOiiiQ77ZY=</DigestValue>
      </Reference>
      <Reference URI="/xl/drawings/vmlDrawing1.vml?ContentType=application/vnd.openxmlformats-officedocument.vmlDrawing">
        <DigestMethod Algorithm="http://www.w3.org/2000/09/xmldsig#sha1"/>
        <DigestValue>FtrTO5A/dSlWQ4UALcf4WqsbODM=</DigestValue>
      </Reference>
      <Reference URI="/xl/comments1.xml?ContentType=application/vnd.openxmlformats-officedocument.spreadsheetml.comments+xml">
        <DigestMethod Algorithm="http://www.w3.org/2000/09/xmldsig#sha1"/>
        <DigestValue>X4w/xl+rdLI+m1sN0/px223TFBU=</DigestValue>
      </Reference>
      <Reference URI="/xl/printerSettings/printerSettings1.bin?ContentType=application/vnd.openxmlformats-officedocument.spreadsheetml.printerSettings">
        <DigestMethod Algorithm="http://www.w3.org/2000/09/xmldsig#sha1"/>
        <DigestValue>x0S7/6FXXJT3zJljAnY30kbagVA=</DigestValue>
      </Reference>
      <Reference URI="/xl/worksheets/sheet1.xml?ContentType=application/vnd.openxmlformats-officedocument.spreadsheetml.worksheet+xml">
        <DigestMethod Algorithm="http://www.w3.org/2000/09/xmldsig#sha1"/>
        <DigestValue>I7krhxNYxZ+mt5AET6JbwaGLVsk=</DigestValue>
      </Reference>
      <Reference URI="/xl/workbook.xml?ContentType=application/vnd.openxmlformats-officedocument.spreadsheetml.sheet.main+xml">
        <DigestMethod Algorithm="http://www.w3.org/2000/09/xmldsig#sha1"/>
        <DigestValue>4Equ6L0gaYySb7mfFHa0cqtZero=</DigestValue>
      </Reference>
      <Reference URI="/xl/worksheets/sheet3.xml?ContentType=application/vnd.openxmlformats-officedocument.spreadsheetml.worksheet+xml">
        <DigestMethod Algorithm="http://www.w3.org/2000/09/xmldsig#sha1"/>
        <DigestValue>azM6cZrCY/j4mgEeLXm4Li7Cv1k=</DigestValue>
      </Reference>
      <Reference URI="/xl/worksheets/sheet2.xml?ContentType=application/vnd.openxmlformats-officedocument.spreadsheetml.worksheet+xml">
        <DigestMethod Algorithm="http://www.w3.org/2000/09/xmldsig#sha1"/>
        <DigestValue>sHxVpNN/saaURGY0HcNZ68zs/bw=</DigestValue>
      </Reference>
      <Reference URI="/xl/worksheets/sheet4.xml?ContentType=application/vnd.openxmlformats-officedocument.spreadsheetml.worksheet+xml">
        <DigestMethod Algorithm="http://www.w3.org/2000/09/xmldsig#sha1"/>
        <DigestValue>krZpOCqWkXvSo/Z5lXsuXfOxnhc=</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3.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nbHxeYITJHN80l8AQGnymG66eBI=</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tSTWA4mslFZs44p9elKlG1M8lmE=</DigestValue>
      </Reference>
    </Manifest>
    <SignatureProperties>
      <SignatureProperty Id="idSignatureTime" Target="#idPackageSignature">
        <mdssi:SignatureTime>
          <mdssi:Format>YYYY-MM-DDThh:mm:ssTZD</mdssi:Format>
          <mdssi:Value>2021-10-11T08:35:41Z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IP100_BCThayDoiGiaTriTaiSanrong QuyETF_TT98_BCNgay_20211011</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2021-10-11T08:35:41Z</xd:SigningTime>
          <xd:SigningCertificate>
            <xd:Cert>
              <xd:CertDigest>
                <DigestMethod Algorithm="http://www.w3.org/2000/09/xmldsig#sha1"/>
                <DigestValue>fIl7rVg5Srjx7nNnK50yJnVKJ6c=</DigestValue>
              </xd:CertDigest>
              <xd:IssuerSerial>
                <X509IssuerName>CN=BkavCA, O=Bkav Corporation, L=Hanoi, C=VN</X509IssuerName>
                <X509SerialNumber>111672930610772743155451807658886305755</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Tong quat</vt:lpstr>
      <vt:lpstr>QuyDinhGia_HangNgay</vt:lpstr>
      <vt:lpstr>PhanHoiNHGS_06282</vt:lpstr>
      <vt:lpstr>SheetHidden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NGUYEN HA MY</cp:lastModifiedBy>
  <dcterms:created xsi:type="dcterms:W3CDTF">2021-05-18T06:46:10Z</dcterms:created>
  <dcterms:modified xsi:type="dcterms:W3CDTF">2021-10-11T08:38:59Z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