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sigs" ContentType="application/vnd.openxmlformats-package.digital-signature-origin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.xml" ContentType="application/vnd.openxmlformats-officedocument.spreadsheetml.worksheet+xml"/>
  <Override PartName="/xl/worksheets/sheet3.xml" ContentType="application/vnd.openxmlformats-officedocument.spreadsheetml.worksheet+xml"/>
  <Override PartName="/xl/worksheets/sheet2.xml" ContentType="application/vnd.openxmlformats-officedocument.spreadsheetml.worksheet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xl/comments2.xml" ContentType="application/vnd.openxmlformats-officedocument.spreadsheetml.comments+xml"/>
  <Override PartName="/docProps/custom.xml" ContentType="application/vnd.openxmlformats-officedocument.custom-properties+xml"/>
  <Override PartName="/xl/comments1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_xmlsignatures/sig1.xml" ContentType="application/vnd.openxmlformats-package.digital-signature-xmlsignature+xml"/>
  <Override PartName="/_xmlsignatures/sig2.xml" ContentType="application/vnd.openxmlformats-package.digital-signature-xmlsignature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5" Type="http://schemas.openxmlformats.org/package/2006/relationships/digital-signature/origin" Target="_xmlsignatures/origin.sigs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3515" windowHeight="8610" activeTab="1"/>
  </bookViews>
  <sheets>
    <sheet name="Tong quan" sheetId="1" r:id="rId1"/>
    <sheet name="QuyDinhGia_HangNgay" sheetId="2" r:id="rId2"/>
    <sheet name="QuyDinhGia_Khac" sheetId="3" r:id="rId3"/>
    <sheet name="PhanHoiNHGS_06281" sheetId="4" r:id="rId4"/>
    <sheet name="SheetHidden" sheetId="5" state="hidden" r:id="rId5"/>
  </sheets>
  <calcPr calcId="145621"/>
</workbook>
</file>

<file path=xl/calcChain.xml><?xml version="1.0" encoding="utf-8"?>
<calcChain xmlns="http://schemas.openxmlformats.org/spreadsheetml/2006/main">
  <c r="D3" i="1" l="1"/>
  <c r="A8" i="1" s="1"/>
  <c r="A1" i="5" l="1"/>
  <c r="A2" i="5"/>
  <c r="A3" i="5"/>
  <c r="A4" i="5"/>
  <c r="A5" i="5"/>
  <c r="A6" i="5"/>
  <c r="A7" i="5"/>
  <c r="A8" i="5"/>
  <c r="A9" i="5"/>
  <c r="A10" i="5"/>
  <c r="A11" i="5"/>
  <c r="A12" i="5"/>
  <c r="A13" i="5"/>
  <c r="A14" i="5"/>
  <c r="A15" i="5"/>
  <c r="A16" i="5"/>
  <c r="A17" i="5"/>
  <c r="A18" i="5"/>
  <c r="A19" i="5"/>
  <c r="A20" i="5"/>
  <c r="A21" i="5"/>
  <c r="A22" i="5"/>
  <c r="A23" i="5"/>
  <c r="A24" i="5"/>
  <c r="A25" i="5"/>
  <c r="A26" i="5"/>
  <c r="A27" i="5"/>
  <c r="A28" i="5"/>
  <c r="A29" i="5"/>
  <c r="A30" i="5"/>
  <c r="A31" i="5"/>
  <c r="A32" i="5"/>
  <c r="A33" i="5"/>
  <c r="A34" i="5"/>
  <c r="A35" i="5"/>
  <c r="A36" i="5"/>
  <c r="A37" i="5"/>
  <c r="A38" i="5"/>
  <c r="A39" i="5"/>
  <c r="A40" i="5"/>
  <c r="A41" i="5"/>
  <c r="A42" i="5"/>
  <c r="A43" i="5"/>
  <c r="A44" i="5"/>
  <c r="A45" i="5"/>
  <c r="A46" i="5"/>
  <c r="A47" i="5"/>
  <c r="A48" i="5"/>
  <c r="A49" i="5"/>
  <c r="A50" i="5"/>
  <c r="A51" i="5"/>
  <c r="A52" i="5"/>
  <c r="A53" i="5"/>
  <c r="A54" i="5"/>
  <c r="A55" i="5"/>
  <c r="A56" i="5"/>
  <c r="A57" i="5"/>
  <c r="A58" i="5"/>
  <c r="A59" i="5"/>
  <c r="A60" i="5"/>
  <c r="A61" i="5"/>
  <c r="A62" i="5"/>
  <c r="A63" i="5"/>
  <c r="A64" i="5"/>
  <c r="A65" i="5"/>
  <c r="A66" i="5"/>
  <c r="A67" i="5"/>
  <c r="A68" i="5"/>
  <c r="A69" i="5"/>
  <c r="A70" i="5"/>
  <c r="A71" i="5"/>
  <c r="A72" i="5"/>
  <c r="A73" i="5"/>
  <c r="A74" i="5"/>
  <c r="A75" i="5"/>
  <c r="A76" i="5"/>
  <c r="A77" i="5"/>
  <c r="A78" i="5"/>
  <c r="A79" i="5"/>
  <c r="A80" i="5"/>
  <c r="A81" i="5"/>
</calcChain>
</file>

<file path=xl/comments1.xml><?xml version="1.0" encoding="utf-8"?>
<comments xmlns="http://schemas.openxmlformats.org/spreadsheetml/2006/main">
  <authors>
    <author/>
  </authors>
  <commentLis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2.xml><?xml version="1.0" encoding="utf-8"?>
<comments xmlns="http://schemas.openxmlformats.org/spreadsheetml/2006/main">
  <authors>
    <author/>
  </authors>
  <commentList>
    <comment ref="C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1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3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4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5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6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7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8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29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0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1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C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  <comment ref="D32" authorId="0">
      <text>
        <r>
          <rPr>
            <sz val="10"/>
            <rFont val="Arial"/>
            <family val="2"/>
          </rPr>
          <t>Ô chỉ tiêu có định dạng số. Đơn vị tính x 1 (hoặc %)</t>
        </r>
      </text>
    </comment>
  </commentList>
</comments>
</file>

<file path=xl/comments3.xml><?xml version="1.0" encoding="utf-8"?>
<comments xmlns="http://schemas.openxmlformats.org/spreadsheetml/2006/main">
  <authors>
    <author/>
  </authors>
  <commentList>
    <comment ref="A3" authorId="0">
      <text>
        <r>
          <rPr>
            <sz val="10"/>
            <rFont val="Arial"/>
            <family val="2"/>
          </rPr>
          <t>Ô chỉ tiêu có định dạng số. Đơn vị tính x 1 (hoặc %)
Dữ liệu động đầu vào hợp lệ khi chỉ được thêm dòng trên ô này.</t>
        </r>
      </text>
    </comment>
    <comment ref="B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  <comment ref="C3" authorId="0">
      <text>
        <r>
          <rPr>
            <sz val="10"/>
            <rFont val="Arial"/>
            <family val="2"/>
          </rPr>
          <t>Ô chỉ tiêu có định dạng ký tự
Dữ liệu động đầu vào hợp lệ khi chỉ được thêm dòng trên ô này.</t>
        </r>
      </text>
    </comment>
  </commentList>
</comments>
</file>

<file path=xl/sharedStrings.xml><?xml version="1.0" encoding="utf-8"?>
<sst xmlns="http://schemas.openxmlformats.org/spreadsheetml/2006/main" count="169" uniqueCount="84">
  <si>
    <t>GIÁ TRỊ TÀI SẢN RÒNG CỦA QUỸ</t>
  </si>
  <si>
    <t xml:space="preserve"> </t>
  </si>
  <si>
    <t>Từ ngày:</t>
  </si>
  <si>
    <t>Tới ngày:</t>
  </si>
  <si>
    <t>Đơn vị tính: VNĐ</t>
  </si>
  <si>
    <t>Phụ lục XXIV- Thông tư 98/2020/TT-BTC</t>
  </si>
  <si>
    <t>STT</t>
  </si>
  <si>
    <t>Nội dung</t>
  </si>
  <si>
    <t>Tên sheet</t>
  </si>
  <si>
    <t>1</t>
  </si>
  <si>
    <t>Đối với quỹ định giá hàng ngày</t>
  </si>
  <si>
    <t>QuyDinhGia_HangNgay</t>
  </si>
  <si>
    <t>2</t>
  </si>
  <si>
    <t>Đối với các quỹ theo kỳ định giá khác/báo cáo thay đổi giá trị tài sản ròng tuần</t>
  </si>
  <si>
    <t>QuyDinhGia_TheoTuan</t>
  </si>
  <si>
    <t>3</t>
  </si>
  <si>
    <t>Phản hồi của Ngân hàng giám sát</t>
  </si>
  <si>
    <t>PhanHoiNHGS_06281</t>
  </si>
  <si>
    <t>Ghi chú</t>
  </si>
  <si>
    <t>Không đổi tên sheet</t>
  </si>
  <si>
    <t>Những chỉ tiêu không có số liệu có thể không phải trình bày nhưng không được đánh lại “Mã chỉ tiêu”.</t>
  </si>
  <si>
    <t>Không thực hiện chỉnh sửa định dạng các ô chỉ tiêu trên file excel</t>
  </si>
  <si>
    <t>Đại diện có thẩm quyền của _x000D_
   ngân hàng giám sát</t>
  </si>
  <si>
    <t>(Tổng) Giám đốc Công ty quản lý quỹ</t>
  </si>
  <si>
    <t>(Ký, ghi rõ họ tên và đóng dấu)</t>
  </si>
  <si>
    <t>Chỉ tiêu</t>
  </si>
  <si>
    <t>Kỳ báo cáo</t>
  </si>
  <si>
    <t>Kỳ trước</t>
  </si>
  <si>
    <t>Giá trị tài sản ròng</t>
  </si>
  <si>
    <t>1.1</t>
  </si>
  <si>
    <t>của quỹ</t>
  </si>
  <si>
    <t>1.2</t>
  </si>
  <si>
    <t>của một lô chứng
  chỉ quỹ ETF</t>
  </si>
  <si>
    <t>1.3</t>
  </si>
  <si>
    <t>của một chứng chỉ quỹ</t>
  </si>
  <si>
    <t>Tỷ lệ sở hữu nước ngoài (không áp dụng đối với quỹ niêm yết)</t>
  </si>
  <si>
    <t>2.1</t>
  </si>
  <si>
    <t>Số lượng chứng chỉ quỹ</t>
  </si>
  <si>
    <t>2.2</t>
  </si>
  <si>
    <t>Tổng giá trị</t>
  </si>
  <si>
    <t>2.3</t>
  </si>
  <si>
    <t>Tỷ lệ sở hữu</t>
  </si>
  <si>
    <t>I</t>
  </si>
  <si>
    <t>Giá trị đầu kỳ</t>
  </si>
  <si>
    <t>của quỹ/công ty đầu tư chứng khoán</t>
  </si>
  <si>
    <t>của một lô chứng chỉ quỹ ETF</t>
  </si>
  <si>
    <t>của một chứng chỉ quỹ/cổ phiếu</t>
  </si>
  <si>
    <t>Giá trị cuối kỳ</t>
  </si>
  <si>
    <t>Thay đổi giá trị tài sản ròng trong kỳ, trong đó</t>
  </si>
  <si>
    <t>3.1</t>
  </si>
  <si>
    <t>Thay đổi do các hoạt động liên quan đến đầu tư vừa quỹ/công ty đầu tư chứng khoán trong kỳ</t>
  </si>
  <si>
    <t>3.2</t>
  </si>
  <si>
    <t>Thay đổi do mua lại, phát hành thêm CCQ trong kỳ</t>
  </si>
  <si>
    <t>3.3</t>
  </si>
  <si>
    <t>Thay đổi do việc phân phối thu nhập của quỹ/công ty đầu tư chứng khoán cho các nhà đầu tư trong kỳ</t>
  </si>
  <si>
    <t>4</t>
  </si>
  <si>
    <t>Thay đổi giá trị tài sản ròng trên một chứng chỉ quỹ/cổ phiếu so với kỳ trước</t>
  </si>
  <si>
    <t>5</t>
  </si>
  <si>
    <t>Giá trị tài sản ròng cao nhất/thấp nhất trong vòng 52 tuần gần nhất</t>
  </si>
  <si>
    <t>5.1</t>
  </si>
  <si>
    <t>Giá trị cao nhất</t>
  </si>
  <si>
    <t>5.2</t>
  </si>
  <si>
    <t>Giá trị thấp nhất</t>
  </si>
  <si>
    <t>6</t>
  </si>
  <si>
    <t>6.1</t>
  </si>
  <si>
    <t>6.2</t>
  </si>
  <si>
    <t>6.3</t>
  </si>
  <si>
    <t>II</t>
  </si>
  <si>
    <t>Giá trị thị trường (giá đóng cửa cuối phiên giao dịch trong ngày báo cáo) của một chứng chỉ quỹ/một cổ phiếu công ty đầu tư chứng khoán (áp dụng đối với quỹ/công ty đầu tư chứng khoán
  niêm yết)</t>
  </si>
  <si>
    <t>Thay đổi giá trị thị trường trong kỳ so với kỳ trước</t>
  </si>
  <si>
    <t>Chênh lệch giữa giá thị trường của một chứng chỉ quỹ/cổ phiếu công ty đầu tư chứng khoán và giá trị tài sản ròng trên một chứng chỉ quỹ/cổ phiếu công ty đầu tư chứng khoán (áp dụng đối với quỹ, công ty đầu tư chứng khoán niêm yết)</t>
  </si>
  <si>
    <t/>
  </si>
  <si>
    <t>4.1</t>
  </si>
  <si>
    <t>Chênh lệch tuyệt đối *</t>
  </si>
  <si>
    <t>4.2</t>
  </si>
  <si>
    <t>Chênh lệch tương đối (mức độ chiết khấu (-) /thặng dư (+))**</t>
  </si>
  <si>
    <t>Giá trị thị trường cao nhất/thấp nhất trong vòng 52 tuần gần nhất</t>
  </si>
  <si>
    <t>Lưu ý: * Được xác định bằng chênh lệch (Giá thị trường - giá trị tài sản ròng cùng thời điểm)</t>
  </si>
  <si>
    <t>** Được xác định bằng chênh lệch (Giá thị trường - Giá trị tài sản ròng cùng thời điểm)/Giá trị tài sản ròng</t>
  </si>
  <si>
    <t>Tham chiếu</t>
  </si>
  <si>
    <t>...</t>
  </si>
  <si>
    <t>Tên Ngân hàng giám sát: Ngân hàng TMCP Đầu tư và Phát triển Việt Nam - Chi nhánh Hà Thành</t>
  </si>
  <si>
    <t>Tên Công ty quản lý quỹ: Công ty TNHH MTV Quản Lý Quỹ ĐTCK IPA</t>
  </si>
  <si>
    <t>Tên Quỹ: Quỹ Đầu tư Trái phiếu VND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</si>
</sst>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(* #,##0.00_);_(* \(#,##0.00\);_(* &quot;-&quot;??_);_(@_)"/>
    <numFmt numFmtId="166" formatCode="_(* #,##0_);_(* \(#,##0\);_(* &quot;-&quot;??_);_(@_)"/>
  </numFmts>
  <fonts count="17" x14ac:knownFonts="1">
    <font>
      <sz val="10"/>
      <name val="Arial"/>
    </font>
    <font>
      <sz val="11"/>
      <color theme="1"/>
      <name val="Arial"/>
      <family val="2"/>
      <scheme val="minor"/>
    </font>
    <font>
      <sz val="11"/>
      <color theme="1"/>
      <name val="Arial"/>
      <family val="2"/>
      <scheme val="minor"/>
    </font>
    <font>
      <sz val="10"/>
      <name val="Arial"/>
      <family val="2"/>
    </font>
    <font>
      <b/>
      <sz val="14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b/>
      <sz val="12"/>
      <name val="Times New Roman"/>
      <family val="1"/>
    </font>
    <font>
      <b/>
      <sz val="12"/>
      <name val="Times New Roman"/>
      <family val="1"/>
    </font>
    <font>
      <sz val="11"/>
      <color theme="1"/>
      <name val="Times New Roman"/>
      <family val="2"/>
    </font>
    <font>
      <sz val="13"/>
      <color theme="1"/>
      <name val="Times New Roman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</borders>
  <cellStyleXfs count="22">
    <xf numFmtId="0" fontId="0" fillId="0" borderId="0"/>
    <xf numFmtId="165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165" fontId="2" fillId="0" borderId="0" applyFont="0" applyFill="0" applyBorder="0" applyAlignment="0" applyProtection="0"/>
    <xf numFmtId="0" fontId="1" fillId="0" borderId="0"/>
    <xf numFmtId="165" fontId="3" fillId="0" borderId="0" applyFont="0" applyFill="0" applyBorder="0" applyAlignment="0" applyProtection="0"/>
    <xf numFmtId="0" fontId="3" fillId="0" borderId="0"/>
    <xf numFmtId="0" fontId="14" fillId="0" borderId="0"/>
    <xf numFmtId="165" fontId="14" fillId="0" borderId="0" applyFont="0" applyFill="0" applyBorder="0" applyAlignment="0" applyProtection="0"/>
    <xf numFmtId="9" fontId="14" fillId="0" borderId="0" applyFont="0" applyFill="0" applyBorder="0" applyAlignment="0" applyProtection="0"/>
    <xf numFmtId="0" fontId="3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9" fontId="3" fillId="0" borderId="0" applyFont="0" applyFill="0" applyBorder="0" applyAlignment="0" applyProtection="0"/>
    <xf numFmtId="16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28">
    <xf numFmtId="0" fontId="0" fillId="0" borderId="0" xfId="0"/>
    <xf numFmtId="0" fontId="5" fillId="0" borderId="0" xfId="0" applyFont="1" applyAlignment="1">
      <alignment horizontal="left"/>
    </xf>
    <xf numFmtId="0" fontId="6" fillId="0" borderId="0" xfId="0" applyFont="1" applyAlignment="1">
      <alignment horizontal="right"/>
    </xf>
    <xf numFmtId="0" fontId="7" fillId="0" borderId="1" xfId="0" applyFont="1" applyBorder="1" applyAlignment="1">
      <alignment horizontal="center" vertical="justify"/>
    </xf>
    <xf numFmtId="0" fontId="8" fillId="0" borderId="1" xfId="0" applyFont="1" applyBorder="1" applyAlignment="1">
      <alignment horizontal="left"/>
    </xf>
    <xf numFmtId="0" fontId="9" fillId="0" borderId="0" xfId="0" applyFont="1" applyAlignment="1">
      <alignment horizontal="left"/>
    </xf>
    <xf numFmtId="0" fontId="12" fillId="2" borderId="1" xfId="0" applyFont="1" applyFill="1" applyBorder="1" applyAlignment="1">
      <alignment horizontal="center"/>
    </xf>
    <xf numFmtId="0" fontId="13" fillId="0" borderId="1" xfId="0" applyFont="1" applyBorder="1" applyAlignment="1">
      <alignment horizontal="left"/>
    </xf>
    <xf numFmtId="14" fontId="5" fillId="0" borderId="0" xfId="0" applyNumberFormat="1" applyFont="1" applyAlignment="1">
      <alignment horizontal="left"/>
    </xf>
    <xf numFmtId="165" fontId="8" fillId="0" borderId="1" xfId="1" applyFont="1" applyBorder="1" applyAlignment="1">
      <alignment horizontal="left"/>
    </xf>
    <xf numFmtId="10" fontId="8" fillId="0" borderId="1" xfId="2" applyNumberFormat="1" applyFont="1" applyBorder="1" applyAlignment="1">
      <alignment horizontal="right"/>
    </xf>
    <xf numFmtId="0" fontId="5" fillId="0" borderId="0" xfId="0" applyFont="1" applyAlignment="1">
      <alignment horizontal="left"/>
    </xf>
    <xf numFmtId="166" fontId="15" fillId="3" borderId="2" xfId="3" applyNumberFormat="1" applyFont="1" applyFill="1" applyBorder="1" applyAlignment="1">
      <alignment horizontal="right" vertical="center" wrapText="1"/>
    </xf>
    <xf numFmtId="165" fontId="15" fillId="3" borderId="2" xfId="8" applyFont="1" applyFill="1" applyBorder="1" applyAlignment="1">
      <alignment horizontal="right" vertical="center" wrapText="1"/>
    </xf>
    <xf numFmtId="166" fontId="0" fillId="0" borderId="0" xfId="1" applyNumberFormat="1" applyFont="1"/>
    <xf numFmtId="166" fontId="0" fillId="0" borderId="0" xfId="0" applyNumberFormat="1"/>
    <xf numFmtId="164" fontId="0" fillId="0" borderId="0" xfId="0" applyNumberFormat="1"/>
    <xf numFmtId="0" fontId="13" fillId="0" borderId="3" xfId="0" applyFont="1" applyBorder="1" applyAlignment="1">
      <alignment horizontal="left"/>
    </xf>
    <xf numFmtId="0" fontId="6" fillId="2" borderId="4" xfId="0" applyFont="1" applyFill="1" applyBorder="1" applyAlignment="1">
      <alignment horizontal="center" wrapText="1"/>
    </xf>
    <xf numFmtId="0" fontId="0" fillId="0" borderId="2" xfId="0" applyBorder="1"/>
    <xf numFmtId="166" fontId="5" fillId="0" borderId="1" xfId="1" applyNumberFormat="1" applyFont="1" applyBorder="1" applyAlignment="1">
      <alignment horizontal="left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14" fontId="16" fillId="0" borderId="0" xfId="0" applyNumberFormat="1" applyFont="1" applyAlignment="1">
      <alignment horizontal="left"/>
    </xf>
    <xf numFmtId="0" fontId="4" fillId="0" borderId="0" xfId="0" applyFont="1" applyAlignment="1">
      <alignment horizontal="center" vertical="justify"/>
    </xf>
    <xf numFmtId="0" fontId="10" fillId="0" borderId="0" xfId="0" applyFont="1" applyAlignment="1">
      <alignment horizontal="center" vertical="justify"/>
    </xf>
    <xf numFmtId="0" fontId="11" fillId="0" borderId="0" xfId="0" applyFont="1" applyAlignment="1">
      <alignment horizontal="center" vertical="justify"/>
    </xf>
    <xf numFmtId="0" fontId="5" fillId="0" borderId="0" xfId="0" applyFont="1" applyAlignment="1">
      <alignment horizontal="left"/>
    </xf>
  </cellXfs>
  <cellStyles count="22">
    <cellStyle name="Comma" xfId="1" builtinId="3"/>
    <cellStyle name="Comma 2" xfId="5"/>
    <cellStyle name="Comma 2 5" xfId="3"/>
    <cellStyle name="Comma 3" xfId="8"/>
    <cellStyle name="Comma 4" xfId="19"/>
    <cellStyle name="Comma 5" xfId="21"/>
    <cellStyle name="Currency [0] 2" xfId="10"/>
    <cellStyle name="Normal" xfId="0" builtinId="0"/>
    <cellStyle name="Normal 10" xfId="11"/>
    <cellStyle name="Normal 11" xfId="4"/>
    <cellStyle name="Normal 2" xfId="6"/>
    <cellStyle name="Normal 3" xfId="7"/>
    <cellStyle name="Normal 4" xfId="12"/>
    <cellStyle name="Normal 5" xfId="13"/>
    <cellStyle name="Normal 6" xfId="14"/>
    <cellStyle name="Normal 7" xfId="15"/>
    <cellStyle name="Normal 8" xfId="16"/>
    <cellStyle name="Normal 9" xfId="17"/>
    <cellStyle name="Percent" xfId="2" builtinId="5"/>
    <cellStyle name="Percent 2" xfId="9"/>
    <cellStyle name="Percent 3" xfId="18"/>
    <cellStyle name="Percent 4" xfId="2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comments" Target="../comments2.xml"/><Relationship Id="rId1" Type="http://schemas.openxmlformats.org/officeDocument/2006/relationships/vmlDrawing" Target="../drawings/vmlDrawing2.v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comments" Target="../comments3.xml"/><Relationship Id="rId1" Type="http://schemas.openxmlformats.org/officeDocument/2006/relationships/vmlDrawing" Target="../drawings/vmlDrawing3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E25"/>
  <sheetViews>
    <sheetView view="pageBreakPreview" zoomScaleNormal="100" zoomScaleSheetLayoutView="100" workbookViewId="0">
      <selection activeCell="A37" sqref="A37"/>
    </sheetView>
  </sheetViews>
  <sheetFormatPr defaultRowHeight="12.75" x14ac:dyDescent="0.2"/>
  <cols>
    <col min="1" max="1" width="37" customWidth="1"/>
    <col min="2" max="2" width="7.42578125" customWidth="1"/>
    <col min="3" max="3" width="41.5703125" customWidth="1"/>
    <col min="4" max="4" width="46.140625" customWidth="1"/>
  </cols>
  <sheetData>
    <row r="1" spans="1:5" ht="30" customHeight="1" x14ac:dyDescent="0.2">
      <c r="A1" s="24" t="s">
        <v>0</v>
      </c>
      <c r="B1" s="24"/>
      <c r="C1" s="24"/>
      <c r="D1" s="24"/>
    </row>
    <row r="2" spans="1:5" ht="15" customHeight="1" x14ac:dyDescent="0.25">
      <c r="A2" s="1" t="s">
        <v>1</v>
      </c>
      <c r="B2" s="1" t="s">
        <v>1</v>
      </c>
      <c r="C2" s="2" t="s">
        <v>2</v>
      </c>
      <c r="D2" s="23">
        <v>44917</v>
      </c>
    </row>
    <row r="3" spans="1:5" ht="15" customHeight="1" x14ac:dyDescent="0.25">
      <c r="A3" s="1"/>
      <c r="B3" s="1" t="s">
        <v>1</v>
      </c>
      <c r="C3" s="2" t="s">
        <v>3</v>
      </c>
      <c r="D3" s="8">
        <f>IF(WEEKDAY(D2)=6,D2+2,D2)</f>
        <v>44917</v>
      </c>
      <c r="E3" s="8"/>
    </row>
    <row r="4" spans="1:5" ht="15" customHeight="1" x14ac:dyDescent="0.25">
      <c r="A4" s="1" t="s">
        <v>1</v>
      </c>
      <c r="B4" s="1" t="s">
        <v>1</v>
      </c>
      <c r="C4" s="1" t="s">
        <v>1</v>
      </c>
      <c r="D4" s="21" t="s">
        <v>1</v>
      </c>
    </row>
    <row r="5" spans="1:5" ht="15" customHeight="1" x14ac:dyDescent="0.25">
      <c r="A5" s="11" t="s">
        <v>82</v>
      </c>
      <c r="B5" s="1"/>
      <c r="C5" s="1"/>
      <c r="D5" s="1" t="s">
        <v>1</v>
      </c>
    </row>
    <row r="6" spans="1:5" ht="15" customHeight="1" x14ac:dyDescent="0.25">
      <c r="A6" s="1" t="s">
        <v>81</v>
      </c>
      <c r="B6" s="1"/>
      <c r="C6" s="1"/>
      <c r="D6" s="1" t="s">
        <v>1</v>
      </c>
    </row>
    <row r="7" spans="1:5" ht="15" customHeight="1" x14ac:dyDescent="0.25">
      <c r="A7" s="11" t="s">
        <v>83</v>
      </c>
      <c r="B7" s="1"/>
      <c r="C7" s="1"/>
      <c r="D7" s="1"/>
    </row>
    <row r="8" spans="1:5" ht="15" customHeight="1" x14ac:dyDescent="0.25">
      <c r="A8" s="22" t="str">
        <f>"Ngày định giá/Ngày giao dịch: ngày "&amp;DAY(D3)+1&amp;" tháng "&amp;MONTH(D3)&amp;" năm "&amp;YEAR(D3)</f>
        <v>Ngày định giá/Ngày giao dịch: ngày 23 tháng 12 năm 2022</v>
      </c>
      <c r="B8" s="1"/>
      <c r="C8" s="1"/>
      <c r="D8" s="1" t="s">
        <v>4</v>
      </c>
    </row>
    <row r="9" spans="1:5" ht="15" customHeight="1" x14ac:dyDescent="0.25">
      <c r="A9" s="1" t="s">
        <v>1</v>
      </c>
      <c r="B9" s="1" t="s">
        <v>1</v>
      </c>
      <c r="C9" s="1" t="s">
        <v>1</v>
      </c>
      <c r="D9" s="1" t="s">
        <v>5</v>
      </c>
    </row>
    <row r="10" spans="1:5" ht="15" customHeight="1" x14ac:dyDescent="0.25">
      <c r="A10" s="1" t="s">
        <v>1</v>
      </c>
      <c r="B10" s="1" t="s">
        <v>1</v>
      </c>
      <c r="C10" s="1" t="s">
        <v>1</v>
      </c>
      <c r="D10" s="1" t="s">
        <v>1</v>
      </c>
    </row>
    <row r="11" spans="1:5" ht="15" customHeight="1" x14ac:dyDescent="0.25">
      <c r="A11" s="1" t="s">
        <v>1</v>
      </c>
      <c r="B11" s="1" t="s">
        <v>1</v>
      </c>
      <c r="C11" s="1" t="s">
        <v>1</v>
      </c>
      <c r="D11" s="1" t="s">
        <v>1</v>
      </c>
    </row>
    <row r="12" spans="1:5" ht="15" customHeight="1" x14ac:dyDescent="0.25">
      <c r="A12" s="1" t="s">
        <v>1</v>
      </c>
      <c r="B12" s="3" t="s">
        <v>6</v>
      </c>
      <c r="C12" s="3" t="s">
        <v>7</v>
      </c>
      <c r="D12" s="3" t="s">
        <v>8</v>
      </c>
    </row>
    <row r="13" spans="1:5" ht="15" customHeight="1" x14ac:dyDescent="0.25">
      <c r="A13" s="1"/>
      <c r="B13" s="4" t="s">
        <v>9</v>
      </c>
      <c r="C13" s="4" t="s">
        <v>10</v>
      </c>
      <c r="D13" s="4" t="s">
        <v>11</v>
      </c>
    </row>
    <row r="14" spans="1:5" ht="15" customHeight="1" x14ac:dyDescent="0.25">
      <c r="A14" s="1"/>
      <c r="B14" s="4" t="s">
        <v>12</v>
      </c>
      <c r="C14" s="4" t="s">
        <v>13</v>
      </c>
      <c r="D14" s="4" t="s">
        <v>14</v>
      </c>
    </row>
    <row r="15" spans="1:5" ht="15" customHeight="1" x14ac:dyDescent="0.25">
      <c r="A15" s="1" t="s">
        <v>1</v>
      </c>
      <c r="B15" s="4" t="s">
        <v>15</v>
      </c>
      <c r="C15" s="4" t="s">
        <v>16</v>
      </c>
      <c r="D15" s="4" t="s">
        <v>17</v>
      </c>
    </row>
    <row r="16" spans="1:5" ht="15" customHeight="1" x14ac:dyDescent="0.25">
      <c r="A16" s="1" t="s">
        <v>1</v>
      </c>
      <c r="B16" s="1" t="s">
        <v>1</v>
      </c>
      <c r="C16" s="1" t="s">
        <v>1</v>
      </c>
      <c r="D16" s="1" t="s">
        <v>1</v>
      </c>
    </row>
    <row r="17" spans="1:4" ht="15" customHeight="1" x14ac:dyDescent="0.25">
      <c r="A17" s="1" t="s">
        <v>1</v>
      </c>
      <c r="B17" s="5" t="s">
        <v>18</v>
      </c>
      <c r="C17" s="27" t="s">
        <v>19</v>
      </c>
      <c r="D17" s="27"/>
    </row>
    <row r="18" spans="1:4" ht="15" customHeight="1" x14ac:dyDescent="0.25">
      <c r="A18" s="1" t="s">
        <v>1</v>
      </c>
      <c r="B18" s="1" t="s">
        <v>1</v>
      </c>
      <c r="C18" s="27" t="s">
        <v>20</v>
      </c>
      <c r="D18" s="27"/>
    </row>
    <row r="19" spans="1:4" ht="15" customHeight="1" x14ac:dyDescent="0.25">
      <c r="A19" s="1" t="s">
        <v>1</v>
      </c>
      <c r="B19" s="1" t="s">
        <v>1</v>
      </c>
      <c r="C19" s="27" t="s">
        <v>21</v>
      </c>
      <c r="D19" s="27"/>
    </row>
    <row r="20" spans="1:4" ht="15" customHeight="1" x14ac:dyDescent="0.25">
      <c r="A20" s="1" t="s">
        <v>1</v>
      </c>
      <c r="B20" s="1" t="s">
        <v>1</v>
      </c>
      <c r="C20" s="1" t="s">
        <v>1</v>
      </c>
      <c r="D20" s="1" t="s">
        <v>1</v>
      </c>
    </row>
    <row r="21" spans="1:4" ht="15" customHeight="1" x14ac:dyDescent="0.25">
      <c r="A21" s="1" t="s">
        <v>1</v>
      </c>
      <c r="B21" s="1" t="s">
        <v>1</v>
      </c>
      <c r="C21" s="1" t="s">
        <v>1</v>
      </c>
      <c r="D21" s="1" t="s">
        <v>1</v>
      </c>
    </row>
    <row r="22" spans="1:4" ht="15" customHeight="1" x14ac:dyDescent="0.25">
      <c r="A22" s="1" t="s">
        <v>1</v>
      </c>
      <c r="B22" s="1" t="s">
        <v>1</v>
      </c>
      <c r="C22" s="1" t="s">
        <v>1</v>
      </c>
      <c r="D22" s="1" t="s">
        <v>1</v>
      </c>
    </row>
    <row r="23" spans="1:4" ht="38.25" customHeight="1" x14ac:dyDescent="0.2">
      <c r="A23" s="25" t="s">
        <v>22</v>
      </c>
      <c r="B23" s="25"/>
      <c r="C23" s="25" t="s">
        <v>23</v>
      </c>
      <c r="D23" s="25"/>
    </row>
    <row r="24" spans="1:4" ht="15" customHeight="1" x14ac:dyDescent="0.2">
      <c r="A24" s="26" t="s">
        <v>24</v>
      </c>
      <c r="B24" s="26"/>
      <c r="C24" s="26" t="s">
        <v>24</v>
      </c>
      <c r="D24" s="26"/>
    </row>
    <row r="25" spans="1:4" ht="15" customHeight="1" x14ac:dyDescent="0.25">
      <c r="A25" s="27" t="s">
        <v>1</v>
      </c>
      <c r="B25" s="27"/>
      <c r="C25" s="27" t="s">
        <v>1</v>
      </c>
      <c r="D25" s="27"/>
    </row>
  </sheetData>
  <mergeCells count="10">
    <mergeCell ref="A1:D1"/>
    <mergeCell ref="C23:D23"/>
    <mergeCell ref="C24:D24"/>
    <mergeCell ref="A25:B25"/>
    <mergeCell ref="C25:D25"/>
    <mergeCell ref="C19:D19"/>
    <mergeCell ref="A23:B23"/>
    <mergeCell ref="A24:B24"/>
    <mergeCell ref="C17:D17"/>
    <mergeCell ref="C18:D18"/>
  </mergeCells>
  <pageMargins left="0.75" right="0.75" top="1" bottom="1" header="0.5" footer="0.5"/>
  <pageSetup scale="68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23"/>
  <sheetViews>
    <sheetView tabSelected="1" view="pageBreakPreview" zoomScaleNormal="100" zoomScaleSheetLayoutView="100" workbookViewId="0">
      <selection activeCell="C3" sqref="C3:D9"/>
    </sheetView>
  </sheetViews>
  <sheetFormatPr defaultRowHeight="12.75" x14ac:dyDescent="0.2"/>
  <cols>
    <col min="1" max="1" width="7.42578125" customWidth="1"/>
    <col min="2" max="2" width="54.85546875" customWidth="1"/>
    <col min="3" max="4" width="23.28515625" customWidth="1"/>
  </cols>
  <sheetData>
    <row r="1" spans="1:4" ht="33.75" customHeight="1" x14ac:dyDescent="0.25">
      <c r="A1" s="6" t="s">
        <v>6</v>
      </c>
      <c r="B1" s="6" t="s">
        <v>25</v>
      </c>
      <c r="C1" s="18" t="s">
        <v>26</v>
      </c>
      <c r="D1" s="18" t="s">
        <v>27</v>
      </c>
    </row>
    <row r="2" spans="1:4" ht="15" customHeight="1" x14ac:dyDescent="0.25">
      <c r="A2" s="7" t="s">
        <v>9</v>
      </c>
      <c r="B2" s="17" t="s">
        <v>28</v>
      </c>
      <c r="C2" s="19"/>
      <c r="D2" s="19"/>
    </row>
    <row r="3" spans="1:4" ht="15" customHeight="1" x14ac:dyDescent="0.25">
      <c r="A3" s="4" t="s">
        <v>29</v>
      </c>
      <c r="B3" s="4" t="s">
        <v>30</v>
      </c>
      <c r="C3" s="12">
        <v>161068522576</v>
      </c>
      <c r="D3" s="12">
        <v>161067147577</v>
      </c>
    </row>
    <row r="4" spans="1:4" ht="15" customHeight="1" x14ac:dyDescent="0.25">
      <c r="A4" s="4" t="s">
        <v>31</v>
      </c>
      <c r="B4" s="4" t="s">
        <v>32</v>
      </c>
      <c r="C4" s="12"/>
      <c r="D4" s="12"/>
    </row>
    <row r="5" spans="1:4" ht="15" customHeight="1" x14ac:dyDescent="0.25">
      <c r="A5" s="4" t="s">
        <v>33</v>
      </c>
      <c r="B5" s="4" t="s">
        <v>34</v>
      </c>
      <c r="C5" s="13">
        <v>12368.58</v>
      </c>
      <c r="D5" s="13">
        <v>12364.8</v>
      </c>
    </row>
    <row r="6" spans="1:4" ht="15" customHeight="1" x14ac:dyDescent="0.25">
      <c r="A6" s="7" t="s">
        <v>12</v>
      </c>
      <c r="B6" s="7" t="s">
        <v>35</v>
      </c>
      <c r="C6" s="7"/>
      <c r="D6" s="7"/>
    </row>
    <row r="7" spans="1:4" ht="15" customHeight="1" x14ac:dyDescent="0.25">
      <c r="A7" s="4" t="s">
        <v>36</v>
      </c>
      <c r="B7" s="4" t="s">
        <v>37</v>
      </c>
      <c r="C7" s="9">
        <v>0</v>
      </c>
      <c r="D7" s="9">
        <v>0</v>
      </c>
    </row>
    <row r="8" spans="1:4" ht="15" customHeight="1" x14ac:dyDescent="0.25">
      <c r="A8" s="4" t="s">
        <v>38</v>
      </c>
      <c r="B8" s="4" t="s">
        <v>39</v>
      </c>
      <c r="C8" s="20">
        <v>0</v>
      </c>
      <c r="D8" s="20">
        <v>0</v>
      </c>
    </row>
    <row r="9" spans="1:4" ht="15" customHeight="1" x14ac:dyDescent="0.25">
      <c r="A9" s="4" t="s">
        <v>40</v>
      </c>
      <c r="B9" s="4" t="s">
        <v>41</v>
      </c>
      <c r="C9" s="10">
        <v>0</v>
      </c>
      <c r="D9" s="10">
        <v>0</v>
      </c>
    </row>
    <row r="12" spans="1:4" x14ac:dyDescent="0.2">
      <c r="C12" s="14"/>
      <c r="D12" s="14"/>
    </row>
    <row r="13" spans="1:4" x14ac:dyDescent="0.2">
      <c r="C13" s="14"/>
      <c r="D13" s="14"/>
    </row>
    <row r="14" spans="1:4" x14ac:dyDescent="0.2">
      <c r="C14" s="14"/>
      <c r="D14" s="14"/>
    </row>
    <row r="15" spans="1:4" x14ac:dyDescent="0.2">
      <c r="C15" s="14"/>
      <c r="D15" s="14"/>
    </row>
    <row r="16" spans="1:4" x14ac:dyDescent="0.2">
      <c r="C16" s="14"/>
      <c r="D16" s="14"/>
    </row>
    <row r="17" spans="3:4" x14ac:dyDescent="0.2">
      <c r="C17" s="14"/>
      <c r="D17" s="14"/>
    </row>
    <row r="18" spans="3:4" x14ac:dyDescent="0.2">
      <c r="C18" s="14"/>
      <c r="D18" s="14"/>
    </row>
    <row r="19" spans="3:4" x14ac:dyDescent="0.2">
      <c r="C19" s="14"/>
      <c r="D19" s="14"/>
    </row>
    <row r="22" spans="3:4" x14ac:dyDescent="0.2">
      <c r="C22" s="15"/>
      <c r="D22" s="15"/>
    </row>
    <row r="23" spans="3:4" x14ac:dyDescent="0.2">
      <c r="C23" s="16"/>
      <c r="D23" s="16"/>
    </row>
  </sheetData>
  <pageMargins left="0.75" right="0.75" top="1" bottom="1" header="0.5" footer="0.5"/>
  <pageSetup scale="83" orientation="portrait" horizontalDpi="300" verticalDpi="300" r:id="rId1"/>
  <headerFooter alignWithMargins="0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D34"/>
  <sheetViews>
    <sheetView topLeftCell="A16" workbookViewId="0">
      <selection activeCell="B39" sqref="B39"/>
    </sheetView>
  </sheetViews>
  <sheetFormatPr defaultRowHeight="12.75" x14ac:dyDescent="0.2"/>
  <cols>
    <col min="1" max="1" width="6.85546875" customWidth="1"/>
    <col min="2" max="2" width="65" customWidth="1"/>
    <col min="3" max="4" width="20.42578125" customWidth="1"/>
  </cols>
  <sheetData>
    <row r="1" spans="1:4" ht="15" customHeight="1" x14ac:dyDescent="0.25">
      <c r="A1" s="6" t="s">
        <v>6</v>
      </c>
      <c r="B1" s="6" t="s">
        <v>25</v>
      </c>
      <c r="C1" s="6" t="s">
        <v>26</v>
      </c>
      <c r="D1" s="6" t="s">
        <v>27</v>
      </c>
    </row>
    <row r="2" spans="1:4" ht="15" customHeight="1" x14ac:dyDescent="0.25">
      <c r="A2" s="7" t="s">
        <v>42</v>
      </c>
      <c r="B2" s="7" t="s">
        <v>28</v>
      </c>
      <c r="C2" s="7"/>
      <c r="D2" s="7"/>
    </row>
    <row r="3" spans="1:4" ht="15" customHeight="1" x14ac:dyDescent="0.25">
      <c r="A3" s="7" t="s">
        <v>9</v>
      </c>
      <c r="B3" s="7" t="s">
        <v>43</v>
      </c>
      <c r="C3" s="7"/>
      <c r="D3" s="7"/>
    </row>
    <row r="4" spans="1:4" ht="15" customHeight="1" x14ac:dyDescent="0.25">
      <c r="A4" s="4" t="s">
        <v>29</v>
      </c>
      <c r="B4" s="4" t="s">
        <v>44</v>
      </c>
      <c r="C4" s="4"/>
      <c r="D4" s="4"/>
    </row>
    <row r="5" spans="1:4" ht="15" customHeight="1" x14ac:dyDescent="0.25">
      <c r="A5" s="4" t="s">
        <v>31</v>
      </c>
      <c r="B5" s="4" t="s">
        <v>45</v>
      </c>
      <c r="C5" s="4"/>
      <c r="D5" s="4"/>
    </row>
    <row r="6" spans="1:4" ht="15" customHeight="1" x14ac:dyDescent="0.25">
      <c r="A6" s="4" t="s">
        <v>33</v>
      </c>
      <c r="B6" s="4" t="s">
        <v>46</v>
      </c>
      <c r="C6" s="4"/>
      <c r="D6" s="4"/>
    </row>
    <row r="7" spans="1:4" ht="15" customHeight="1" x14ac:dyDescent="0.25">
      <c r="A7" s="7" t="s">
        <v>12</v>
      </c>
      <c r="B7" s="7" t="s">
        <v>47</v>
      </c>
      <c r="C7" s="7"/>
      <c r="D7" s="7"/>
    </row>
    <row r="8" spans="1:4" ht="15" customHeight="1" x14ac:dyDescent="0.25">
      <c r="A8" s="4" t="s">
        <v>36</v>
      </c>
      <c r="B8" s="4" t="s">
        <v>44</v>
      </c>
      <c r="C8" s="4"/>
      <c r="D8" s="4"/>
    </row>
    <row r="9" spans="1:4" ht="15" customHeight="1" x14ac:dyDescent="0.25">
      <c r="A9" s="4" t="s">
        <v>38</v>
      </c>
      <c r="B9" s="4" t="s">
        <v>45</v>
      </c>
      <c r="C9" s="4"/>
      <c r="D9" s="4"/>
    </row>
    <row r="10" spans="1:4" ht="15" customHeight="1" x14ac:dyDescent="0.25">
      <c r="A10" s="4" t="s">
        <v>40</v>
      </c>
      <c r="B10" s="4" t="s">
        <v>46</v>
      </c>
      <c r="C10" s="4"/>
      <c r="D10" s="4"/>
    </row>
    <row r="11" spans="1:4" ht="13.15" customHeight="1" x14ac:dyDescent="0.25">
      <c r="A11" s="7" t="s">
        <v>15</v>
      </c>
      <c r="B11" s="7" t="s">
        <v>48</v>
      </c>
      <c r="C11" s="7"/>
      <c r="D11" s="7"/>
    </row>
    <row r="12" spans="1:4" ht="15" customHeight="1" x14ac:dyDescent="0.25">
      <c r="A12" s="4" t="s">
        <v>49</v>
      </c>
      <c r="B12" s="4" t="s">
        <v>50</v>
      </c>
      <c r="C12" s="4"/>
      <c r="D12" s="4"/>
    </row>
    <row r="13" spans="1:4" ht="15" customHeight="1" x14ac:dyDescent="0.25">
      <c r="A13" s="4" t="s">
        <v>51</v>
      </c>
      <c r="B13" s="4" t="s">
        <v>52</v>
      </c>
      <c r="C13" s="4"/>
      <c r="D13" s="4"/>
    </row>
    <row r="14" spans="1:4" ht="15" customHeight="1" x14ac:dyDescent="0.25">
      <c r="A14" s="4" t="s">
        <v>53</v>
      </c>
      <c r="B14" s="4" t="s">
        <v>54</v>
      </c>
      <c r="C14" s="4"/>
      <c r="D14" s="4"/>
    </row>
    <row r="15" spans="1:4" ht="15" customHeight="1" x14ac:dyDescent="0.25">
      <c r="A15" s="7" t="s">
        <v>55</v>
      </c>
      <c r="B15" s="7" t="s">
        <v>56</v>
      </c>
      <c r="C15" s="7"/>
      <c r="D15" s="7"/>
    </row>
    <row r="16" spans="1:4" ht="15" customHeight="1" x14ac:dyDescent="0.25">
      <c r="A16" s="7" t="s">
        <v>57</v>
      </c>
      <c r="B16" s="7" t="s">
        <v>58</v>
      </c>
      <c r="C16" s="7"/>
      <c r="D16" s="7"/>
    </row>
    <row r="17" spans="1:4" ht="15" customHeight="1" x14ac:dyDescent="0.25">
      <c r="A17" s="4" t="s">
        <v>59</v>
      </c>
      <c r="B17" s="4" t="s">
        <v>60</v>
      </c>
      <c r="C17" s="4"/>
      <c r="D17" s="4"/>
    </row>
    <row r="18" spans="1:4" ht="15" customHeight="1" x14ac:dyDescent="0.25">
      <c r="A18" s="4" t="s">
        <v>61</v>
      </c>
      <c r="B18" s="4" t="s">
        <v>62</v>
      </c>
      <c r="C18" s="4"/>
      <c r="D18" s="4"/>
    </row>
    <row r="19" spans="1:4" ht="15" customHeight="1" x14ac:dyDescent="0.25">
      <c r="A19" s="7" t="s">
        <v>63</v>
      </c>
      <c r="B19" s="7" t="s">
        <v>35</v>
      </c>
      <c r="C19" s="7"/>
      <c r="D19" s="7"/>
    </row>
    <row r="20" spans="1:4" ht="15" customHeight="1" x14ac:dyDescent="0.25">
      <c r="A20" s="4" t="s">
        <v>64</v>
      </c>
      <c r="B20" s="4" t="s">
        <v>37</v>
      </c>
      <c r="C20" s="4"/>
      <c r="D20" s="4"/>
    </row>
    <row r="21" spans="1:4" ht="15" customHeight="1" x14ac:dyDescent="0.25">
      <c r="A21" s="4" t="s">
        <v>65</v>
      </c>
      <c r="B21" s="4" t="s">
        <v>39</v>
      </c>
      <c r="C21" s="4"/>
      <c r="D21" s="4"/>
    </row>
    <row r="22" spans="1:4" ht="15" customHeight="1" x14ac:dyDescent="0.25">
      <c r="A22" s="4" t="s">
        <v>66</v>
      </c>
      <c r="B22" s="4" t="s">
        <v>41</v>
      </c>
      <c r="C22" s="4"/>
      <c r="D22" s="4"/>
    </row>
    <row r="23" spans="1:4" ht="15" customHeight="1" x14ac:dyDescent="0.25">
      <c r="A23" s="7" t="s">
        <v>67</v>
      </c>
      <c r="B23" s="7" t="s">
        <v>68</v>
      </c>
      <c r="C23" s="7"/>
      <c r="D23" s="7"/>
    </row>
    <row r="24" spans="1:4" ht="15" customHeight="1" x14ac:dyDescent="0.25">
      <c r="A24" s="7" t="s">
        <v>9</v>
      </c>
      <c r="B24" s="7" t="s">
        <v>43</v>
      </c>
      <c r="C24" s="7"/>
      <c r="D24" s="7"/>
    </row>
    <row r="25" spans="1:4" ht="15" customHeight="1" x14ac:dyDescent="0.25">
      <c r="A25" s="7" t="s">
        <v>12</v>
      </c>
      <c r="B25" s="7" t="s">
        <v>47</v>
      </c>
      <c r="C25" s="7"/>
      <c r="D25" s="7"/>
    </row>
    <row r="26" spans="1:4" ht="15" customHeight="1" x14ac:dyDescent="0.25">
      <c r="A26" s="7" t="s">
        <v>15</v>
      </c>
      <c r="B26" s="7" t="s">
        <v>69</v>
      </c>
      <c r="C26" s="7"/>
      <c r="D26" s="7"/>
    </row>
    <row r="27" spans="1:4" ht="15" customHeight="1" x14ac:dyDescent="0.25">
      <c r="A27" s="7" t="s">
        <v>55</v>
      </c>
      <c r="B27" s="7" t="s">
        <v>70</v>
      </c>
      <c r="C27" s="7" t="s">
        <v>71</v>
      </c>
      <c r="D27" s="7" t="s">
        <v>71</v>
      </c>
    </row>
    <row r="28" spans="1:4" ht="15" customHeight="1" x14ac:dyDescent="0.25">
      <c r="A28" s="4" t="s">
        <v>72</v>
      </c>
      <c r="B28" s="4" t="s">
        <v>73</v>
      </c>
      <c r="C28" s="4"/>
      <c r="D28" s="4"/>
    </row>
    <row r="29" spans="1:4" ht="15" customHeight="1" x14ac:dyDescent="0.25">
      <c r="A29" s="4" t="s">
        <v>74</v>
      </c>
      <c r="B29" s="4" t="s">
        <v>75</v>
      </c>
      <c r="C29" s="4"/>
      <c r="D29" s="4"/>
    </row>
    <row r="30" spans="1:4" ht="15" customHeight="1" x14ac:dyDescent="0.25">
      <c r="A30" s="7" t="s">
        <v>57</v>
      </c>
      <c r="B30" s="7" t="s">
        <v>76</v>
      </c>
      <c r="C30" s="7"/>
      <c r="D30" s="7"/>
    </row>
    <row r="31" spans="1:4" ht="15" customHeight="1" x14ac:dyDescent="0.25">
      <c r="A31" s="4" t="s">
        <v>59</v>
      </c>
      <c r="B31" s="4" t="s">
        <v>60</v>
      </c>
      <c r="C31" s="4"/>
      <c r="D31" s="4"/>
    </row>
    <row r="32" spans="1:4" ht="15" customHeight="1" x14ac:dyDescent="0.25">
      <c r="A32" s="4" t="s">
        <v>61</v>
      </c>
      <c r="B32" s="4" t="s">
        <v>62</v>
      </c>
      <c r="C32" s="4"/>
      <c r="D32" s="4"/>
    </row>
    <row r="33" spans="1:4" ht="15" customHeight="1" x14ac:dyDescent="0.25">
      <c r="A33" s="27" t="s">
        <v>77</v>
      </c>
      <c r="B33" s="27"/>
      <c r="C33" s="27"/>
      <c r="D33" s="27"/>
    </row>
    <row r="34" spans="1:4" ht="15" customHeight="1" x14ac:dyDescent="0.25">
      <c r="A34" s="27" t="s">
        <v>78</v>
      </c>
      <c r="B34" s="27"/>
      <c r="C34" s="27"/>
      <c r="D34" s="27"/>
    </row>
  </sheetData>
  <mergeCells count="2">
    <mergeCell ref="A33:D33"/>
    <mergeCell ref="A34:D34"/>
  </mergeCells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C3"/>
  <sheetViews>
    <sheetView workbookViewId="0">
      <selection activeCell="C29" sqref="C29"/>
    </sheetView>
  </sheetViews>
  <sheetFormatPr defaultRowHeight="12.75" x14ac:dyDescent="0.2"/>
  <cols>
    <col min="1" max="1" width="6.85546875" customWidth="1"/>
    <col min="2" max="2" width="39.42578125" customWidth="1"/>
    <col min="3" max="3" width="43.5703125" customWidth="1"/>
  </cols>
  <sheetData>
    <row r="1" spans="1:3" ht="15" customHeight="1" x14ac:dyDescent="0.25">
      <c r="A1" s="6" t="s">
        <v>6</v>
      </c>
      <c r="B1" s="6" t="s">
        <v>79</v>
      </c>
      <c r="C1" s="6" t="s">
        <v>7</v>
      </c>
    </row>
    <row r="2" spans="1:3" ht="15" customHeight="1" x14ac:dyDescent="0.25">
      <c r="A2" s="4" t="s">
        <v>80</v>
      </c>
      <c r="B2" s="4" t="s">
        <v>80</v>
      </c>
      <c r="C2" s="4" t="s">
        <v>80</v>
      </c>
    </row>
    <row r="3" spans="1:3" ht="15" customHeight="1" x14ac:dyDescent="0.25">
      <c r="A3" s="4"/>
      <c r="B3" s="4"/>
      <c r="C3" s="4"/>
    </row>
  </sheetData>
  <pageMargins left="0.75" right="0.75" top="1" bottom="1" header="0.5" footer="0.5"/>
  <pageSetup orientation="portrait" horizontalDpi="300" verticalDpi="300"/>
  <headerFooter alignWithMargins="0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autoPageBreaks="0" fitToPage="1"/>
  </sheetPr>
  <dimension ref="A1:A81"/>
  <sheetViews>
    <sheetView workbookViewId="0"/>
  </sheetViews>
  <sheetFormatPr defaultRowHeight="12.75" x14ac:dyDescent="0.2"/>
  <sheetData>
    <row r="1" spans="1:1" x14ac:dyDescent="0.2">
      <c r="A1" t="str">
        <f>CONCATENATE("{'SheetId':'532945ab-6ee2-445c-968d-e7f02eb76aac'",",","'UId':'45b08bd2-96ec-4c18-a8e8-9e7e47bac452'",",'Col':",COLUMN(QuyDinhGia_HangNgay!C4),",'Row':",ROW(QuyDinhGia_HangNgay!C4),",","'Format':'numberic'",",'Value':'",SUBSTITUTE(QuyDinhGia_HangNgay!C4,"'","\'"),"','TargetCode':''}")</f>
        <v>{'SheetId':'532945ab-6ee2-445c-968d-e7f02eb76aac','UId':'45b08bd2-96ec-4c18-a8e8-9e7e47bac452','Col':3,'Row':4,'Format':'numberic','Value':'','TargetCode':''}</v>
      </c>
    </row>
    <row r="2" spans="1:1" x14ac:dyDescent="0.2">
      <c r="A2" t="str">
        <f>CONCATENATE("{'SheetId':'532945ab-6ee2-445c-968d-e7f02eb76aac'",",","'UId':'d132f729-b6c1-49cf-b9f5-ab3e04e5d79b'",",'Col':",COLUMN(QuyDinhGia_HangNgay!D2),",'Row':",ROW(QuyDinhGia_HangNgay!D2),",","'Format':'numberic'",",'Value':'",SUBSTITUTE(QuyDinhGia_HangNgay!D2,"'","\'"),"','TargetCode':''}")</f>
        <v>{'SheetId':'532945ab-6ee2-445c-968d-e7f02eb76aac','UId':'d132f729-b6c1-49cf-b9f5-ab3e04e5d79b','Col':4,'Row':2,'Format':'numberic','Value':'','TargetCode':''}</v>
      </c>
    </row>
    <row r="3" spans="1:1" x14ac:dyDescent="0.2">
      <c r="A3" t="str">
        <f>CONCATENATE("{'SheetId':'532945ab-6ee2-445c-968d-e7f02eb76aac'",",","'UId':'1f175759-6dcd-4ce2-a463-54620d3cec54'",",'Col':",COLUMN(QuyDinhGia_HangNgay!C3),",'Row':",ROW(QuyDinhGia_HangNgay!C3),",","'Format':'numberic'",",'Value':'",SUBSTITUTE(QuyDinhGia_HangNgay!C3,"'","\'"),"','TargetCode':''}")</f>
        <v>{'SheetId':'532945ab-6ee2-445c-968d-e7f02eb76aac','UId':'1f175759-6dcd-4ce2-a463-54620d3cec54','Col':3,'Row':3,'Format':'numberic','Value':'161068522576','TargetCode':''}</v>
      </c>
    </row>
    <row r="4" spans="1:1" x14ac:dyDescent="0.2">
      <c r="A4" t="str">
        <f>CONCATENATE("{'SheetId':'532945ab-6ee2-445c-968d-e7f02eb76aac'",",","'UId':'df63451e-4881-4f55-9d40-3ad3e6256289'",",'Col':",COLUMN(QuyDinhGia_HangNgay!D3),",'Row':",ROW(QuyDinhGia_HangNgay!D3),",","'Format':'numberic'",",'Value':'",SUBSTITUTE(QuyDinhGia_HangNgay!D3,"'","\'"),"','TargetCode':''}")</f>
        <v>{'SheetId':'532945ab-6ee2-445c-968d-e7f02eb76aac','UId':'df63451e-4881-4f55-9d40-3ad3e6256289','Col':4,'Row':3,'Format':'numberic','Value':'161067147577','TargetCode':''}</v>
      </c>
    </row>
    <row r="5" spans="1:1" x14ac:dyDescent="0.2">
      <c r="A5" t="e">
        <f>CONCATENATE("{'SheetId':'532945ab-6ee2-445c-968d-e7f02eb76aac'",",","'UId':'2eff2f57-bc8b-45eb-a1ab-ce1a46dd2e39'",",'Col':",COLUMN(QuyDinhGia_HangNgay!#REF!),",'Row':",ROW(QuyDinhGia_HangNgay!#REF!),",","'Format':'numberic'",",'Value':'",SUBSTITUTE(QuyDinhGia_HangNgay!#REF!,"'","\'"),"','TargetCode':''}")</f>
        <v>#REF!</v>
      </c>
    </row>
    <row r="6" spans="1:1" x14ac:dyDescent="0.2">
      <c r="A6" t="str">
        <f>CONCATENATE("{'SheetId':'532945ab-6ee2-445c-968d-e7f02eb76aac'",",","'UId':'14241584-115f-4a0b-853a-c294e7421148'",",'Col':",COLUMN(QuyDinhGia_HangNgay!D4),",'Row':",ROW(QuyDinhGia_HangNgay!D4),",","'Format':'numberic'",",'Value':'",SUBSTITUTE(QuyDinhGia_HangNgay!D4,"'","\'"),"','TargetCode':''}")</f>
        <v>{'SheetId':'532945ab-6ee2-445c-968d-e7f02eb76aac','UId':'14241584-115f-4a0b-853a-c294e7421148','Col':4,'Row':4,'Format':'numberic','Value':'','TargetCode':''}</v>
      </c>
    </row>
    <row r="7" spans="1:1" x14ac:dyDescent="0.2">
      <c r="A7" t="str">
        <f>CONCATENATE("{'SheetId':'532945ab-6ee2-445c-968d-e7f02eb76aac'",",","'UId':'8922bb11-1c36-45a2-b95e-d93a0bfb38a0'",",'Col':",COLUMN(QuyDinhGia_HangNgay!C5),",'Row':",ROW(QuyDinhGia_HangNgay!C5),",","'Format':'numberic'",",'Value':'",SUBSTITUTE(QuyDinhGia_HangNgay!C5,"'","\'"),"','TargetCode':''}")</f>
        <v>{'SheetId':'532945ab-6ee2-445c-968d-e7f02eb76aac','UId':'8922bb11-1c36-45a2-b95e-d93a0bfb38a0','Col':3,'Row':5,'Format':'numberic','Value':'12368.58','TargetCode':''}</v>
      </c>
    </row>
    <row r="8" spans="1:1" x14ac:dyDescent="0.2">
      <c r="A8" t="str">
        <f>CONCATENATE("{'SheetId':'532945ab-6ee2-445c-968d-e7f02eb76aac'",",","'UId':'0386b55c-340a-4ccd-b981-23c5ede5d6b8'",",'Col':",COLUMN(QuyDinhGia_HangNgay!D5),",'Row':",ROW(QuyDinhGia_HangNgay!D5),",","'Format':'numberic'",",'Value':'",SUBSTITUTE(QuyDinhGia_HangNgay!D5,"'","\'"),"','TargetCode':''}")</f>
        <v>{'SheetId':'532945ab-6ee2-445c-968d-e7f02eb76aac','UId':'0386b55c-340a-4ccd-b981-23c5ede5d6b8','Col':4,'Row':5,'Format':'numberic','Value':'12364.8','TargetCode':''}</v>
      </c>
    </row>
    <row r="9" spans="1:1" x14ac:dyDescent="0.2">
      <c r="A9" t="str">
        <f>CONCATENATE("{'SheetId':'532945ab-6ee2-445c-968d-e7f02eb76aac'",",","'UId':'52cfa2aa-2e4e-4d9b-aa94-408ee6db76ba'",",'Col':",COLUMN(QuyDinhGia_HangNgay!C6),",'Row':",ROW(QuyDinhGia_HangNgay!C6),",","'Format':'numberic'",",'Value':'",SUBSTITUTE(QuyDinhGia_HangNgay!C6,"'","\'"),"','TargetCode':''}")</f>
        <v>{'SheetId':'532945ab-6ee2-445c-968d-e7f02eb76aac','UId':'52cfa2aa-2e4e-4d9b-aa94-408ee6db76ba','Col':3,'Row':6,'Format':'numberic','Value':'','TargetCode':''}</v>
      </c>
    </row>
    <row r="10" spans="1:1" x14ac:dyDescent="0.2">
      <c r="A10" t="str">
        <f>CONCATENATE("{'SheetId':'532945ab-6ee2-445c-968d-e7f02eb76aac'",",","'UId':'9a5146c2-fdd2-41ce-9041-29ea7556319e'",",'Col':",COLUMN(QuyDinhGia_HangNgay!D6),",'Row':",ROW(QuyDinhGia_HangNgay!D6),",","'Format':'numberic'",",'Value':'",SUBSTITUTE(QuyDinhGia_HangNgay!D6,"'","\'"),"','TargetCode':''}")</f>
        <v>{'SheetId':'532945ab-6ee2-445c-968d-e7f02eb76aac','UId':'9a5146c2-fdd2-41ce-9041-29ea7556319e','Col':4,'Row':6,'Format':'numberic','Value':'','TargetCode':''}</v>
      </c>
    </row>
    <row r="11" spans="1:1" x14ac:dyDescent="0.2">
      <c r="A11" t="str">
        <f>CONCATENATE("{'SheetId':'532945ab-6ee2-445c-968d-e7f02eb76aac'",",","'UId':'0122b8e6-6e98-44a3-b5f5-62119cc28b58'",",'Col':",COLUMN(QuyDinhGia_HangNgay!C7),",'Row':",ROW(QuyDinhGia_HangNgay!C7),",","'Format':'numberic'",",'Value':'",SUBSTITUTE(QuyDinhGia_HangNgay!C7,"'","\'"),"','TargetCode':''}")</f>
        <v>{'SheetId':'532945ab-6ee2-445c-968d-e7f02eb76aac','UId':'0122b8e6-6e98-44a3-b5f5-62119cc28b58','Col':3,'Row':7,'Format':'numberic','Value':'0','TargetCode':''}</v>
      </c>
    </row>
    <row r="12" spans="1:1" x14ac:dyDescent="0.2">
      <c r="A12" t="str">
        <f>CONCATENATE("{'SheetId':'532945ab-6ee2-445c-968d-e7f02eb76aac'",",","'UId':'168f3043-fb6e-4c8d-b2e8-aadbc57d62ae'",",'Col':",COLUMN(QuyDinhGia_HangNgay!D7),",'Row':",ROW(QuyDinhGia_HangNgay!D7),",","'Format':'numberic'",",'Value':'",SUBSTITUTE(QuyDinhGia_HangNgay!D7,"'","\'"),"','TargetCode':''}")</f>
        <v>{'SheetId':'532945ab-6ee2-445c-968d-e7f02eb76aac','UId':'168f3043-fb6e-4c8d-b2e8-aadbc57d62ae','Col':4,'Row':7,'Format':'numberic','Value':'0','TargetCode':''}</v>
      </c>
    </row>
    <row r="13" spans="1:1" x14ac:dyDescent="0.2">
      <c r="A13" t="str">
        <f>CONCATENATE("{'SheetId':'532945ab-6ee2-445c-968d-e7f02eb76aac'",",","'UId':'dc373327-812c-4574-a89b-45e7962c83f9'",",'Col':",COLUMN(QuyDinhGia_HangNgay!C8),",'Row':",ROW(QuyDinhGia_HangNgay!C8),",","'Format':'numberic'",",'Value':'",SUBSTITUTE(QuyDinhGia_HangNgay!C8,"'","\'"),"','TargetCode':''}")</f>
        <v>{'SheetId':'532945ab-6ee2-445c-968d-e7f02eb76aac','UId':'dc373327-812c-4574-a89b-45e7962c83f9','Col':3,'Row':8,'Format':'numberic','Value':'0','TargetCode':''}</v>
      </c>
    </row>
    <row r="14" spans="1:1" x14ac:dyDescent="0.2">
      <c r="A14" t="str">
        <f>CONCATENATE("{'SheetId':'532945ab-6ee2-445c-968d-e7f02eb76aac'",",","'UId':'61429e25-1f7f-4225-afcd-4f77120fa043'",",'Col':",COLUMN(QuyDinhGia_HangNgay!D8),",'Row':",ROW(QuyDinhGia_HangNgay!D8),",","'Format':'numberic'",",'Value':'",SUBSTITUTE(QuyDinhGia_HangNgay!D8,"'","\'"),"','TargetCode':''}")</f>
        <v>{'SheetId':'532945ab-6ee2-445c-968d-e7f02eb76aac','UId':'61429e25-1f7f-4225-afcd-4f77120fa043','Col':4,'Row':8,'Format':'numberic','Value':'0','TargetCode':''}</v>
      </c>
    </row>
    <row r="15" spans="1:1" x14ac:dyDescent="0.2">
      <c r="A15" t="str">
        <f>CONCATENATE("{'SheetId':'532945ab-6ee2-445c-968d-e7f02eb76aac'",",","'UId':'edff4b95-f346-4d9f-b0ef-26cf1f17b229'",",'Col':",COLUMN(QuyDinhGia_HangNgay!C9),",'Row':",ROW(QuyDinhGia_HangNgay!C9),",","'Format':'numberic'",",'Value':'",SUBSTITUTE(QuyDinhGia_HangNgay!C9,"'","\'"),"','TargetCode':''}")</f>
        <v>{'SheetId':'532945ab-6ee2-445c-968d-e7f02eb76aac','UId':'edff4b95-f346-4d9f-b0ef-26cf1f17b229','Col':3,'Row':9,'Format':'numberic','Value':'0','TargetCode':''}</v>
      </c>
    </row>
    <row r="16" spans="1:1" x14ac:dyDescent="0.2">
      <c r="A16" t="str">
        <f>CONCATENATE("{'SheetId':'532945ab-6ee2-445c-968d-e7f02eb76aac'",",","'UId':'2d8d3015-7339-4a4c-89aa-d8c5184315f6'",",'Col':",COLUMN(QuyDinhGia_HangNgay!D9),",'Row':",ROW(QuyDinhGia_HangNgay!D9),",","'Format':'numberic'",",'Value':'",SUBSTITUTE(QuyDinhGia_HangNgay!D9,"'","\'"),"','TargetCode':''}")</f>
        <v>{'SheetId':'532945ab-6ee2-445c-968d-e7f02eb76aac','UId':'2d8d3015-7339-4a4c-89aa-d8c5184315f6','Col':4,'Row':9,'Format':'numberic','Value':'0','TargetCode':''}</v>
      </c>
    </row>
    <row r="17" spans="1:1" x14ac:dyDescent="0.2">
      <c r="A17" t="str">
        <f>CONCATENATE("{'SheetId':'0f0a93f5-60f7-4c27-9121-9ea290dd8334'",",","'UId':'ff30e2e5-527e-4964-a17e-13e2aa034164'",",'Col':",COLUMN(QuyDinhGia_Khac!C2),",'Row':",ROW(QuyDinhGia_Khac!C2),",","'Format':'numberic'",",'Value':'",SUBSTITUTE(QuyDinhGia_Khac!C2,"'","\'"),"','TargetCode':''}")</f>
        <v>{'SheetId':'0f0a93f5-60f7-4c27-9121-9ea290dd8334','UId':'ff30e2e5-527e-4964-a17e-13e2aa034164','Col':3,'Row':2,'Format':'numberic','Value':'','TargetCode':''}</v>
      </c>
    </row>
    <row r="18" spans="1:1" x14ac:dyDescent="0.2">
      <c r="A18" t="str">
        <f>CONCATENATE("{'SheetId':'0f0a93f5-60f7-4c27-9121-9ea290dd8334'",",","'UId':'ffa9dc97-4b5c-45af-a009-09904594499c'",",'Col':",COLUMN(QuyDinhGia_Khac!D2),",'Row':",ROW(QuyDinhGia_Khac!D2),",","'Format':'numberic'",",'Value':'",SUBSTITUTE(QuyDinhGia_Khac!D2,"'","\'"),"','TargetCode':''}")</f>
        <v>{'SheetId':'0f0a93f5-60f7-4c27-9121-9ea290dd8334','UId':'ffa9dc97-4b5c-45af-a009-09904594499c','Col':4,'Row':2,'Format':'numberic','Value':'','TargetCode':''}</v>
      </c>
    </row>
    <row r="19" spans="1:1" x14ac:dyDescent="0.2">
      <c r="A19" t="str">
        <f>CONCATENATE("{'SheetId':'0f0a93f5-60f7-4c27-9121-9ea290dd8334'",",","'UId':'0ff58739-4c6d-429f-a359-4661ee8ca778'",",'Col':",COLUMN(QuyDinhGia_Khac!C3),",'Row':",ROW(QuyDinhGia_Khac!C3),",","'Format':'numberic'",",'Value':'",SUBSTITUTE(QuyDinhGia_Khac!C3,"'","\'"),"','TargetCode':''}")</f>
        <v>{'SheetId':'0f0a93f5-60f7-4c27-9121-9ea290dd8334','UId':'0ff58739-4c6d-429f-a359-4661ee8ca778','Col':3,'Row':3,'Format':'numberic','Value':'','TargetCode':''}</v>
      </c>
    </row>
    <row r="20" spans="1:1" x14ac:dyDescent="0.2">
      <c r="A20" t="str">
        <f>CONCATENATE("{'SheetId':'0f0a93f5-60f7-4c27-9121-9ea290dd8334'",",","'UId':'0c9edbf8-9360-48a1-9c31-4d87c267079d'",",'Col':",COLUMN(QuyDinhGia_Khac!D3),",'Row':",ROW(QuyDinhGia_Khac!D3),",","'Format':'numberic'",",'Value':'",SUBSTITUTE(QuyDinhGia_Khac!D3,"'","\'"),"','TargetCode':''}")</f>
        <v>{'SheetId':'0f0a93f5-60f7-4c27-9121-9ea290dd8334','UId':'0c9edbf8-9360-48a1-9c31-4d87c267079d','Col':4,'Row':3,'Format':'numberic','Value':'','TargetCode':''}</v>
      </c>
    </row>
    <row r="21" spans="1:1" x14ac:dyDescent="0.2">
      <c r="A21" t="str">
        <f>CONCATENATE("{'SheetId':'0f0a93f5-60f7-4c27-9121-9ea290dd8334'",",","'UId':'7d8df9de-6ec3-46c6-a9cb-3bb3debdabc3'",",'Col':",COLUMN(QuyDinhGia_Khac!C4),",'Row':",ROW(QuyDinhGia_Khac!C4),",","'Format':'numberic'",",'Value':'",SUBSTITUTE(QuyDinhGia_Khac!C4,"'","\'"),"','TargetCode':''}")</f>
        <v>{'SheetId':'0f0a93f5-60f7-4c27-9121-9ea290dd8334','UId':'7d8df9de-6ec3-46c6-a9cb-3bb3debdabc3','Col':3,'Row':4,'Format':'numberic','Value':'','TargetCode':''}</v>
      </c>
    </row>
    <row r="22" spans="1:1" x14ac:dyDescent="0.2">
      <c r="A22" t="str">
        <f>CONCATENATE("{'SheetId':'0f0a93f5-60f7-4c27-9121-9ea290dd8334'",",","'UId':'6878300a-c20f-462d-9746-1f03421f3475'",",'Col':",COLUMN(QuyDinhGia_Khac!D4),",'Row':",ROW(QuyDinhGia_Khac!D4),",","'Format':'numberic'",",'Value':'",SUBSTITUTE(QuyDinhGia_Khac!D4,"'","\'"),"','TargetCode':''}")</f>
        <v>{'SheetId':'0f0a93f5-60f7-4c27-9121-9ea290dd8334','UId':'6878300a-c20f-462d-9746-1f03421f3475','Col':4,'Row':4,'Format':'numberic','Value':'','TargetCode':''}</v>
      </c>
    </row>
    <row r="23" spans="1:1" x14ac:dyDescent="0.2">
      <c r="A23" t="str">
        <f>CONCATENATE("{'SheetId':'0f0a93f5-60f7-4c27-9121-9ea290dd8334'",",","'UId':'4433d2c2-7ea0-41f5-bf1f-f100c11835a8'",",'Col':",COLUMN(QuyDinhGia_Khac!C5),",'Row':",ROW(QuyDinhGia_Khac!C5),",","'Format':'numberic'",",'Value':'",SUBSTITUTE(QuyDinhGia_Khac!C5,"'","\'"),"','TargetCode':''}")</f>
        <v>{'SheetId':'0f0a93f5-60f7-4c27-9121-9ea290dd8334','UId':'4433d2c2-7ea0-41f5-bf1f-f100c11835a8','Col':3,'Row':5,'Format':'numberic','Value':'','TargetCode':''}</v>
      </c>
    </row>
    <row r="24" spans="1:1" x14ac:dyDescent="0.2">
      <c r="A24" t="str">
        <f>CONCATENATE("{'SheetId':'0f0a93f5-60f7-4c27-9121-9ea290dd8334'",",","'UId':'b5a3b51b-26db-4f5f-8788-b531aa1b5427'",",'Col':",COLUMN(QuyDinhGia_Khac!D5),",'Row':",ROW(QuyDinhGia_Khac!D5),",","'Format':'numberic'",",'Value':'",SUBSTITUTE(QuyDinhGia_Khac!D5,"'","\'"),"','TargetCode':''}")</f>
        <v>{'SheetId':'0f0a93f5-60f7-4c27-9121-9ea290dd8334','UId':'b5a3b51b-26db-4f5f-8788-b531aa1b5427','Col':4,'Row':5,'Format':'numberic','Value':'','TargetCode':''}</v>
      </c>
    </row>
    <row r="25" spans="1:1" x14ac:dyDescent="0.2">
      <c r="A25" t="str">
        <f>CONCATENATE("{'SheetId':'0f0a93f5-60f7-4c27-9121-9ea290dd8334'",",","'UId':'cc99c128-86ca-47ff-b226-95c60d9beb91'",",'Col':",COLUMN(QuyDinhGia_Khac!C6),",'Row':",ROW(QuyDinhGia_Khac!C6),",","'Format':'numberic'",",'Value':'",SUBSTITUTE(QuyDinhGia_Khac!C6,"'","\'"),"','TargetCode':''}")</f>
        <v>{'SheetId':'0f0a93f5-60f7-4c27-9121-9ea290dd8334','UId':'cc99c128-86ca-47ff-b226-95c60d9beb91','Col':3,'Row':6,'Format':'numberic','Value':'','TargetCode':''}</v>
      </c>
    </row>
    <row r="26" spans="1:1" x14ac:dyDescent="0.2">
      <c r="A26" t="str">
        <f>CONCATENATE("{'SheetId':'0f0a93f5-60f7-4c27-9121-9ea290dd8334'",",","'UId':'c3bfcec2-e653-4f82-860b-803225fef5d1'",",'Col':",COLUMN(QuyDinhGia_Khac!D6),",'Row':",ROW(QuyDinhGia_Khac!D6),",","'Format':'numberic'",",'Value':'",SUBSTITUTE(QuyDinhGia_Khac!D6,"'","\'"),"','TargetCode':''}")</f>
        <v>{'SheetId':'0f0a93f5-60f7-4c27-9121-9ea290dd8334','UId':'c3bfcec2-e653-4f82-860b-803225fef5d1','Col':4,'Row':6,'Format':'numberic','Value':'','TargetCode':''}</v>
      </c>
    </row>
    <row r="27" spans="1:1" x14ac:dyDescent="0.2">
      <c r="A27" t="str">
        <f>CONCATENATE("{'SheetId':'0f0a93f5-60f7-4c27-9121-9ea290dd8334'",",","'UId':'1ae8496f-f8fd-4f6e-8de4-03e5148e98df'",",'Col':",COLUMN(QuyDinhGia_Khac!C7),",'Row':",ROW(QuyDinhGia_Khac!C7),",","'Format':'numberic'",",'Value':'",SUBSTITUTE(QuyDinhGia_Khac!C7,"'","\'"),"','TargetCode':''}")</f>
        <v>{'SheetId':'0f0a93f5-60f7-4c27-9121-9ea290dd8334','UId':'1ae8496f-f8fd-4f6e-8de4-03e5148e98df','Col':3,'Row':7,'Format':'numberic','Value':'','TargetCode':''}</v>
      </c>
    </row>
    <row r="28" spans="1:1" x14ac:dyDescent="0.2">
      <c r="A28" t="str">
        <f>CONCATENATE("{'SheetId':'0f0a93f5-60f7-4c27-9121-9ea290dd8334'",",","'UId':'0396b13f-534e-42f7-b398-0fce97320555'",",'Col':",COLUMN(QuyDinhGia_Khac!D7),",'Row':",ROW(QuyDinhGia_Khac!D7),",","'Format':'numberic'",",'Value':'",SUBSTITUTE(QuyDinhGia_Khac!D7,"'","\'"),"','TargetCode':''}")</f>
        <v>{'SheetId':'0f0a93f5-60f7-4c27-9121-9ea290dd8334','UId':'0396b13f-534e-42f7-b398-0fce97320555','Col':4,'Row':7,'Format':'numberic','Value':'','TargetCode':''}</v>
      </c>
    </row>
    <row r="29" spans="1:1" x14ac:dyDescent="0.2">
      <c r="A29" t="str">
        <f>CONCATENATE("{'SheetId':'0f0a93f5-60f7-4c27-9121-9ea290dd8334'",",","'UId':'1a4c42c9-725c-46f6-8a85-4bdbfb1f8740'",",'Col':",COLUMN(QuyDinhGia_Khac!C8),",'Row':",ROW(QuyDinhGia_Khac!C8),",","'Format':'numberic'",",'Value':'",SUBSTITUTE(QuyDinhGia_Khac!C8,"'","\'"),"','TargetCode':''}")</f>
        <v>{'SheetId':'0f0a93f5-60f7-4c27-9121-9ea290dd8334','UId':'1a4c42c9-725c-46f6-8a85-4bdbfb1f8740','Col':3,'Row':8,'Format':'numberic','Value':'','TargetCode':''}</v>
      </c>
    </row>
    <row r="30" spans="1:1" x14ac:dyDescent="0.2">
      <c r="A30" t="str">
        <f>CONCATENATE("{'SheetId':'0f0a93f5-60f7-4c27-9121-9ea290dd8334'",",","'UId':'102a5969-ecf0-48a6-9b4c-2ef748e27d05'",",'Col':",COLUMN(QuyDinhGia_Khac!D8),",'Row':",ROW(QuyDinhGia_Khac!D8),",","'Format':'numberic'",",'Value':'",SUBSTITUTE(QuyDinhGia_Khac!D8,"'","\'"),"','TargetCode':''}")</f>
        <v>{'SheetId':'0f0a93f5-60f7-4c27-9121-9ea290dd8334','UId':'102a5969-ecf0-48a6-9b4c-2ef748e27d05','Col':4,'Row':8,'Format':'numberic','Value':'','TargetCode':''}</v>
      </c>
    </row>
    <row r="31" spans="1:1" x14ac:dyDescent="0.2">
      <c r="A31" t="str">
        <f>CONCATENATE("{'SheetId':'0f0a93f5-60f7-4c27-9121-9ea290dd8334'",",","'UId':'a5c43b82-3645-4755-ac22-74de5445ed04'",",'Col':",COLUMN(QuyDinhGia_Khac!C9),",'Row':",ROW(QuyDinhGia_Khac!C9),",","'Format':'numberic'",",'Value':'",SUBSTITUTE(QuyDinhGia_Khac!C9,"'","\'"),"','TargetCode':''}")</f>
        <v>{'SheetId':'0f0a93f5-60f7-4c27-9121-9ea290dd8334','UId':'a5c43b82-3645-4755-ac22-74de5445ed04','Col':3,'Row':9,'Format':'numberic','Value':'','TargetCode':''}</v>
      </c>
    </row>
    <row r="32" spans="1:1" x14ac:dyDescent="0.2">
      <c r="A32" t="str">
        <f>CONCATENATE("{'SheetId':'0f0a93f5-60f7-4c27-9121-9ea290dd8334'",",","'UId':'12bdb2eb-3278-4092-8caf-00a7060c3091'",",'Col':",COLUMN(QuyDinhGia_Khac!D9),",'Row':",ROW(QuyDinhGia_Khac!D9),",","'Format':'numberic'",",'Value':'",SUBSTITUTE(QuyDinhGia_Khac!D9,"'","\'"),"','TargetCode':''}")</f>
        <v>{'SheetId':'0f0a93f5-60f7-4c27-9121-9ea290dd8334','UId':'12bdb2eb-3278-4092-8caf-00a7060c3091','Col':4,'Row':9,'Format':'numberic','Value':'','TargetCode':''}</v>
      </c>
    </row>
    <row r="33" spans="1:1" x14ac:dyDescent="0.2">
      <c r="A33" t="str">
        <f>CONCATENATE("{'SheetId':'0f0a93f5-60f7-4c27-9121-9ea290dd8334'",",","'UId':'0adef1d5-524d-427d-84c0-491fb70d8521'",",'Col':",COLUMN(QuyDinhGia_Khac!C10),",'Row':",ROW(QuyDinhGia_Khac!C10),",","'Format':'numberic'",",'Value':'",SUBSTITUTE(QuyDinhGia_Khac!C10,"'","\'"),"','TargetCode':''}")</f>
        <v>{'SheetId':'0f0a93f5-60f7-4c27-9121-9ea290dd8334','UId':'0adef1d5-524d-427d-84c0-491fb70d8521','Col':3,'Row':10,'Format':'numberic','Value':'','TargetCode':''}</v>
      </c>
    </row>
    <row r="34" spans="1:1" x14ac:dyDescent="0.2">
      <c r="A34" t="str">
        <f>CONCATENATE("{'SheetId':'0f0a93f5-60f7-4c27-9121-9ea290dd8334'",",","'UId':'dfb17dcf-c5ba-4757-9b28-e20992bc4553'",",'Col':",COLUMN(QuyDinhGia_Khac!D10),",'Row':",ROW(QuyDinhGia_Khac!D10),",","'Format':'numberic'",",'Value':'",SUBSTITUTE(QuyDinhGia_Khac!D10,"'","\'"),"','TargetCode':''}")</f>
        <v>{'SheetId':'0f0a93f5-60f7-4c27-9121-9ea290dd8334','UId':'dfb17dcf-c5ba-4757-9b28-e20992bc4553','Col':4,'Row':10,'Format':'numberic','Value':'','TargetCode':''}</v>
      </c>
    </row>
    <row r="35" spans="1:1" x14ac:dyDescent="0.2">
      <c r="A35" t="str">
        <f>CONCATENATE("{'SheetId':'0f0a93f5-60f7-4c27-9121-9ea290dd8334'",",","'UId':'8c1be6bf-76a4-42d7-9fe4-f4822068d5a4'",",'Col':",COLUMN(QuyDinhGia_Khac!C11),",'Row':",ROW(QuyDinhGia_Khac!C11),",","'Format':'numberic'",",'Value':'",SUBSTITUTE(QuyDinhGia_Khac!C11,"'","\'"),"','TargetCode':''}")</f>
        <v>{'SheetId':'0f0a93f5-60f7-4c27-9121-9ea290dd8334','UId':'8c1be6bf-76a4-42d7-9fe4-f4822068d5a4','Col':3,'Row':11,'Format':'numberic','Value':'','TargetCode':''}</v>
      </c>
    </row>
    <row r="36" spans="1:1" x14ac:dyDescent="0.2">
      <c r="A36" t="str">
        <f>CONCATENATE("{'SheetId':'0f0a93f5-60f7-4c27-9121-9ea290dd8334'",",","'UId':'45174d06-2d38-411d-96aa-79e2629d72fe'",",'Col':",COLUMN(QuyDinhGia_Khac!D11),",'Row':",ROW(QuyDinhGia_Khac!D11),",","'Format':'numberic'",",'Value':'",SUBSTITUTE(QuyDinhGia_Khac!D11,"'","\'"),"','TargetCode':''}")</f>
        <v>{'SheetId':'0f0a93f5-60f7-4c27-9121-9ea290dd8334','UId':'45174d06-2d38-411d-96aa-79e2629d72fe','Col':4,'Row':11,'Format':'numberic','Value':'','TargetCode':''}</v>
      </c>
    </row>
    <row r="37" spans="1:1" x14ac:dyDescent="0.2">
      <c r="A37" t="str">
        <f>CONCATENATE("{'SheetId':'0f0a93f5-60f7-4c27-9121-9ea290dd8334'",",","'UId':'47189bce-6760-48da-9fba-cbd16cc1da69'",",'Col':",COLUMN(QuyDinhGia_Khac!C12),",'Row':",ROW(QuyDinhGia_Khac!C12),",","'Format':'numberic'",",'Value':'",SUBSTITUTE(QuyDinhGia_Khac!C12,"'","\'"),"','TargetCode':''}")</f>
        <v>{'SheetId':'0f0a93f5-60f7-4c27-9121-9ea290dd8334','UId':'47189bce-6760-48da-9fba-cbd16cc1da69','Col':3,'Row':12,'Format':'numberic','Value':'','TargetCode':''}</v>
      </c>
    </row>
    <row r="38" spans="1:1" x14ac:dyDescent="0.2">
      <c r="A38" t="str">
        <f>CONCATENATE("{'SheetId':'0f0a93f5-60f7-4c27-9121-9ea290dd8334'",",","'UId':'54b90877-796c-44fd-b01c-bac401362c90'",",'Col':",COLUMN(QuyDinhGia_Khac!D12),",'Row':",ROW(QuyDinhGia_Khac!D12),",","'Format':'numberic'",",'Value':'",SUBSTITUTE(QuyDinhGia_Khac!D12,"'","\'"),"','TargetCode':''}")</f>
        <v>{'SheetId':'0f0a93f5-60f7-4c27-9121-9ea290dd8334','UId':'54b90877-796c-44fd-b01c-bac401362c90','Col':4,'Row':12,'Format':'numberic','Value':'','TargetCode':''}</v>
      </c>
    </row>
    <row r="39" spans="1:1" x14ac:dyDescent="0.2">
      <c r="A39" t="str">
        <f>CONCATENATE("{'SheetId':'0f0a93f5-60f7-4c27-9121-9ea290dd8334'",",","'UId':'b596263e-ac83-4575-a696-5d078fa3d3e4'",",'Col':",COLUMN(QuyDinhGia_Khac!C13),",'Row':",ROW(QuyDinhGia_Khac!C13),",","'Format':'numberic'",",'Value':'",SUBSTITUTE(QuyDinhGia_Khac!C13,"'","\'"),"','TargetCode':''}")</f>
        <v>{'SheetId':'0f0a93f5-60f7-4c27-9121-9ea290dd8334','UId':'b596263e-ac83-4575-a696-5d078fa3d3e4','Col':3,'Row':13,'Format':'numberic','Value':'','TargetCode':''}</v>
      </c>
    </row>
    <row r="40" spans="1:1" x14ac:dyDescent="0.2">
      <c r="A40" t="str">
        <f>CONCATENATE("{'SheetId':'0f0a93f5-60f7-4c27-9121-9ea290dd8334'",",","'UId':'97dfbdb2-a540-49b5-997a-79b58e09a2ce'",",'Col':",COLUMN(QuyDinhGia_Khac!D13),",'Row':",ROW(QuyDinhGia_Khac!D13),",","'Format':'numberic'",",'Value':'",SUBSTITUTE(QuyDinhGia_Khac!D13,"'","\'"),"','TargetCode':''}")</f>
        <v>{'SheetId':'0f0a93f5-60f7-4c27-9121-9ea290dd8334','UId':'97dfbdb2-a540-49b5-997a-79b58e09a2ce','Col':4,'Row':13,'Format':'numberic','Value':'','TargetCode':''}</v>
      </c>
    </row>
    <row r="41" spans="1:1" x14ac:dyDescent="0.2">
      <c r="A41" t="str">
        <f>CONCATENATE("{'SheetId':'0f0a93f5-60f7-4c27-9121-9ea290dd8334'",",","'UId':'65ce3224-45ea-4d67-b5d4-ccf68f912368'",",'Col':",COLUMN(QuyDinhGia_Khac!C14),",'Row':",ROW(QuyDinhGia_Khac!C14),",","'Format':'numberic'",",'Value':'",SUBSTITUTE(QuyDinhGia_Khac!C14,"'","\'"),"','TargetCode':''}")</f>
        <v>{'SheetId':'0f0a93f5-60f7-4c27-9121-9ea290dd8334','UId':'65ce3224-45ea-4d67-b5d4-ccf68f912368','Col':3,'Row':14,'Format':'numberic','Value':'','TargetCode':''}</v>
      </c>
    </row>
    <row r="42" spans="1:1" x14ac:dyDescent="0.2">
      <c r="A42" t="str">
        <f>CONCATENATE("{'SheetId':'0f0a93f5-60f7-4c27-9121-9ea290dd8334'",",","'UId':'5525d219-249d-4035-9733-46d70ada035f'",",'Col':",COLUMN(QuyDinhGia_Khac!D14),",'Row':",ROW(QuyDinhGia_Khac!D14),",","'Format':'numberic'",",'Value':'",SUBSTITUTE(QuyDinhGia_Khac!D14,"'","\'"),"','TargetCode':''}")</f>
        <v>{'SheetId':'0f0a93f5-60f7-4c27-9121-9ea290dd8334','UId':'5525d219-249d-4035-9733-46d70ada035f','Col':4,'Row':14,'Format':'numberic','Value':'','TargetCode':''}</v>
      </c>
    </row>
    <row r="43" spans="1:1" x14ac:dyDescent="0.2">
      <c r="A43" t="str">
        <f>CONCATENATE("{'SheetId':'0f0a93f5-60f7-4c27-9121-9ea290dd8334'",",","'UId':'99c444f1-5fe2-45a1-82fa-ae77b2e76c8c'",",'Col':",COLUMN(QuyDinhGia_Khac!C15),",'Row':",ROW(QuyDinhGia_Khac!C15),",","'Format':'numberic'",",'Value':'",SUBSTITUTE(QuyDinhGia_Khac!C15,"'","\'"),"','TargetCode':''}")</f>
        <v>{'SheetId':'0f0a93f5-60f7-4c27-9121-9ea290dd8334','UId':'99c444f1-5fe2-45a1-82fa-ae77b2e76c8c','Col':3,'Row':15,'Format':'numberic','Value':'','TargetCode':''}</v>
      </c>
    </row>
    <row r="44" spans="1:1" x14ac:dyDescent="0.2">
      <c r="A44" t="str">
        <f>CONCATENATE("{'SheetId':'0f0a93f5-60f7-4c27-9121-9ea290dd8334'",",","'UId':'3c320467-dbd9-42b8-b876-53a4718cfc56'",",'Col':",COLUMN(QuyDinhGia_Khac!D15),",'Row':",ROW(QuyDinhGia_Khac!D15),",","'Format':'numberic'",",'Value':'",SUBSTITUTE(QuyDinhGia_Khac!D15,"'","\'"),"','TargetCode':''}")</f>
        <v>{'SheetId':'0f0a93f5-60f7-4c27-9121-9ea290dd8334','UId':'3c320467-dbd9-42b8-b876-53a4718cfc56','Col':4,'Row':15,'Format':'numberic','Value':'','TargetCode':''}</v>
      </c>
    </row>
    <row r="45" spans="1:1" x14ac:dyDescent="0.2">
      <c r="A45" t="str">
        <f>CONCATENATE("{'SheetId':'0f0a93f5-60f7-4c27-9121-9ea290dd8334'",",","'UId':'e129a507-197a-4b85-b704-ddd219c283d4'",",'Col':",COLUMN(QuyDinhGia_Khac!C16),",'Row':",ROW(QuyDinhGia_Khac!C16),",","'Format':'numberic'",",'Value':'",SUBSTITUTE(QuyDinhGia_Khac!C16,"'","\'"),"','TargetCode':''}")</f>
        <v>{'SheetId':'0f0a93f5-60f7-4c27-9121-9ea290dd8334','UId':'e129a507-197a-4b85-b704-ddd219c283d4','Col':3,'Row':16,'Format':'numberic','Value':'','TargetCode':''}</v>
      </c>
    </row>
    <row r="46" spans="1:1" x14ac:dyDescent="0.2">
      <c r="A46" t="str">
        <f>CONCATENATE("{'SheetId':'0f0a93f5-60f7-4c27-9121-9ea290dd8334'",",","'UId':'09af643b-65b9-4315-b2d7-ce6567a972a4'",",'Col':",COLUMN(QuyDinhGia_Khac!D16),",'Row':",ROW(QuyDinhGia_Khac!D16),",","'Format':'numberic'",",'Value':'",SUBSTITUTE(QuyDinhGia_Khac!D16,"'","\'"),"','TargetCode':''}")</f>
        <v>{'SheetId':'0f0a93f5-60f7-4c27-9121-9ea290dd8334','UId':'09af643b-65b9-4315-b2d7-ce6567a972a4','Col':4,'Row':16,'Format':'numberic','Value':'','TargetCode':''}</v>
      </c>
    </row>
    <row r="47" spans="1:1" x14ac:dyDescent="0.2">
      <c r="A47" t="str">
        <f>CONCATENATE("{'SheetId':'0f0a93f5-60f7-4c27-9121-9ea290dd8334'",",","'UId':'b5f075a6-84c7-47a7-aca6-304f3e7f098b'",",'Col':",COLUMN(QuyDinhGia_Khac!C17),",'Row':",ROW(QuyDinhGia_Khac!C17),",","'Format':'numberic'",",'Value':'",SUBSTITUTE(QuyDinhGia_Khac!C17,"'","\'"),"','TargetCode':''}")</f>
        <v>{'SheetId':'0f0a93f5-60f7-4c27-9121-9ea290dd8334','UId':'b5f075a6-84c7-47a7-aca6-304f3e7f098b','Col':3,'Row':17,'Format':'numberic','Value':'','TargetCode':''}</v>
      </c>
    </row>
    <row r="48" spans="1:1" x14ac:dyDescent="0.2">
      <c r="A48" t="str">
        <f>CONCATENATE("{'SheetId':'0f0a93f5-60f7-4c27-9121-9ea290dd8334'",",","'UId':'4a3b5e69-6655-4a3c-91ad-151d0daffbbe'",",'Col':",COLUMN(QuyDinhGia_Khac!D17),",'Row':",ROW(QuyDinhGia_Khac!D17),",","'Format':'numberic'",",'Value':'",SUBSTITUTE(QuyDinhGia_Khac!D17,"'","\'"),"','TargetCode':''}")</f>
        <v>{'SheetId':'0f0a93f5-60f7-4c27-9121-9ea290dd8334','UId':'4a3b5e69-6655-4a3c-91ad-151d0daffbbe','Col':4,'Row':17,'Format':'numberic','Value':'','TargetCode':''}</v>
      </c>
    </row>
    <row r="49" spans="1:1" x14ac:dyDescent="0.2">
      <c r="A49" t="str">
        <f>CONCATENATE("{'SheetId':'0f0a93f5-60f7-4c27-9121-9ea290dd8334'",",","'UId':'bc8aae90-3d32-424c-89d6-00637a1a5749'",",'Col':",COLUMN(QuyDinhGia_Khac!C18),",'Row':",ROW(QuyDinhGia_Khac!C18),",","'Format':'numberic'",",'Value':'",SUBSTITUTE(QuyDinhGia_Khac!C18,"'","\'"),"','TargetCode':''}")</f>
        <v>{'SheetId':'0f0a93f5-60f7-4c27-9121-9ea290dd8334','UId':'bc8aae90-3d32-424c-89d6-00637a1a5749','Col':3,'Row':18,'Format':'numberic','Value':'','TargetCode':''}</v>
      </c>
    </row>
    <row r="50" spans="1:1" x14ac:dyDescent="0.2">
      <c r="A50" t="str">
        <f>CONCATENATE("{'SheetId':'0f0a93f5-60f7-4c27-9121-9ea290dd8334'",",","'UId':'0712758c-ed69-4c11-ad9c-a1786f232e94'",",'Col':",COLUMN(QuyDinhGia_Khac!D18),",'Row':",ROW(QuyDinhGia_Khac!D18),",","'Format':'numberic'",",'Value':'",SUBSTITUTE(QuyDinhGia_Khac!D18,"'","\'"),"','TargetCode':''}")</f>
        <v>{'SheetId':'0f0a93f5-60f7-4c27-9121-9ea290dd8334','UId':'0712758c-ed69-4c11-ad9c-a1786f232e94','Col':4,'Row':18,'Format':'numberic','Value':'','TargetCode':''}</v>
      </c>
    </row>
    <row r="51" spans="1:1" x14ac:dyDescent="0.2">
      <c r="A51" t="str">
        <f>CONCATENATE("{'SheetId':'0f0a93f5-60f7-4c27-9121-9ea290dd8334'",",","'UId':'13e7a78a-322f-4204-b497-65f8b6273223'",",'Col':",COLUMN(QuyDinhGia_Khac!C19),",'Row':",ROW(QuyDinhGia_Khac!C19),",","'Format':'numberic'",",'Value':'",SUBSTITUTE(QuyDinhGia_Khac!C19,"'","\'"),"','TargetCode':''}")</f>
        <v>{'SheetId':'0f0a93f5-60f7-4c27-9121-9ea290dd8334','UId':'13e7a78a-322f-4204-b497-65f8b6273223','Col':3,'Row':19,'Format':'numberic','Value':'','TargetCode':''}</v>
      </c>
    </row>
    <row r="52" spans="1:1" x14ac:dyDescent="0.2">
      <c r="A52" t="str">
        <f>CONCATENATE("{'SheetId':'0f0a93f5-60f7-4c27-9121-9ea290dd8334'",",","'UId':'129ce38e-2e14-45d7-86c4-7d94a1071adc'",",'Col':",COLUMN(QuyDinhGia_Khac!D19),",'Row':",ROW(QuyDinhGia_Khac!D19),",","'Format':'numberic'",",'Value':'",SUBSTITUTE(QuyDinhGia_Khac!D19,"'","\'"),"','TargetCode':''}")</f>
        <v>{'SheetId':'0f0a93f5-60f7-4c27-9121-9ea290dd8334','UId':'129ce38e-2e14-45d7-86c4-7d94a1071adc','Col':4,'Row':19,'Format':'numberic','Value':'','TargetCode':''}</v>
      </c>
    </row>
    <row r="53" spans="1:1" x14ac:dyDescent="0.2">
      <c r="A53" t="str">
        <f>CONCATENATE("{'SheetId':'0f0a93f5-60f7-4c27-9121-9ea290dd8334'",",","'UId':'9d2538f9-f4fe-4678-a845-a343332a4000'",",'Col':",COLUMN(QuyDinhGia_Khac!C20),",'Row':",ROW(QuyDinhGia_Khac!C20),",","'Format':'numberic'",",'Value':'",SUBSTITUTE(QuyDinhGia_Khac!C20,"'","\'"),"','TargetCode':''}")</f>
        <v>{'SheetId':'0f0a93f5-60f7-4c27-9121-9ea290dd8334','UId':'9d2538f9-f4fe-4678-a845-a343332a4000','Col':3,'Row':20,'Format':'numberic','Value':'','TargetCode':''}</v>
      </c>
    </row>
    <row r="54" spans="1:1" x14ac:dyDescent="0.2">
      <c r="A54" t="str">
        <f>CONCATENATE("{'SheetId':'0f0a93f5-60f7-4c27-9121-9ea290dd8334'",",","'UId':'2aedc9fa-169e-4d63-8a5f-edb7276fb5de'",",'Col':",COLUMN(QuyDinhGia_Khac!D20),",'Row':",ROW(QuyDinhGia_Khac!D20),",","'Format':'numberic'",",'Value':'",SUBSTITUTE(QuyDinhGia_Khac!D20,"'","\'"),"','TargetCode':''}")</f>
        <v>{'SheetId':'0f0a93f5-60f7-4c27-9121-9ea290dd8334','UId':'2aedc9fa-169e-4d63-8a5f-edb7276fb5de','Col':4,'Row':20,'Format':'numberic','Value':'','TargetCode':''}</v>
      </c>
    </row>
    <row r="55" spans="1:1" x14ac:dyDescent="0.2">
      <c r="A55" t="str">
        <f>CONCATENATE("{'SheetId':'0f0a93f5-60f7-4c27-9121-9ea290dd8334'",",","'UId':'66104325-15b6-436e-8977-c1215983f874'",",'Col':",COLUMN(QuyDinhGia_Khac!C21),",'Row':",ROW(QuyDinhGia_Khac!C21),",","'Format':'numberic'",",'Value':'",SUBSTITUTE(QuyDinhGia_Khac!C21,"'","\'"),"','TargetCode':''}")</f>
        <v>{'SheetId':'0f0a93f5-60f7-4c27-9121-9ea290dd8334','UId':'66104325-15b6-436e-8977-c1215983f874','Col':3,'Row':21,'Format':'numberic','Value':'','TargetCode':''}</v>
      </c>
    </row>
    <row r="56" spans="1:1" x14ac:dyDescent="0.2">
      <c r="A56" t="str">
        <f>CONCATENATE("{'SheetId':'0f0a93f5-60f7-4c27-9121-9ea290dd8334'",",","'UId':'7db1f99a-6d4f-4763-baf8-36e5fd015757'",",'Col':",COLUMN(QuyDinhGia_Khac!D21),",'Row':",ROW(QuyDinhGia_Khac!D21),",","'Format':'numberic'",",'Value':'",SUBSTITUTE(QuyDinhGia_Khac!D21,"'","\'"),"','TargetCode':''}")</f>
        <v>{'SheetId':'0f0a93f5-60f7-4c27-9121-9ea290dd8334','UId':'7db1f99a-6d4f-4763-baf8-36e5fd015757','Col':4,'Row':21,'Format':'numberic','Value':'','TargetCode':''}</v>
      </c>
    </row>
    <row r="57" spans="1:1" x14ac:dyDescent="0.2">
      <c r="A57" t="str">
        <f>CONCATENATE("{'SheetId':'0f0a93f5-60f7-4c27-9121-9ea290dd8334'",",","'UId':'17834fd5-1e27-40b9-8148-68fc4fbf1c12'",",'Col':",COLUMN(QuyDinhGia_Khac!C22),",'Row':",ROW(QuyDinhGia_Khac!C22),",","'Format':'numberic'",",'Value':'",SUBSTITUTE(QuyDinhGia_Khac!C22,"'","\'"),"','TargetCode':''}")</f>
        <v>{'SheetId':'0f0a93f5-60f7-4c27-9121-9ea290dd8334','UId':'17834fd5-1e27-40b9-8148-68fc4fbf1c12','Col':3,'Row':22,'Format':'numberic','Value':'','TargetCode':''}</v>
      </c>
    </row>
    <row r="58" spans="1:1" x14ac:dyDescent="0.2">
      <c r="A58" t="str">
        <f>CONCATENATE("{'SheetId':'0f0a93f5-60f7-4c27-9121-9ea290dd8334'",",","'UId':'e387b061-10a9-488c-9da4-acb1bc80e5aa'",",'Col':",COLUMN(QuyDinhGia_Khac!D22),",'Row':",ROW(QuyDinhGia_Khac!D22),",","'Format':'numberic'",",'Value':'",SUBSTITUTE(QuyDinhGia_Khac!D22,"'","\'"),"','TargetCode':''}")</f>
        <v>{'SheetId':'0f0a93f5-60f7-4c27-9121-9ea290dd8334','UId':'e387b061-10a9-488c-9da4-acb1bc80e5aa','Col':4,'Row':22,'Format':'numberic','Value':'','TargetCode':''}</v>
      </c>
    </row>
    <row r="59" spans="1:1" x14ac:dyDescent="0.2">
      <c r="A59" t="str">
        <f>CONCATENATE("{'SheetId':'0f0a93f5-60f7-4c27-9121-9ea290dd8334'",",","'UId':'af359fda-5e55-4055-ae96-90ab525b062f'",",'Col':",COLUMN(QuyDinhGia_Khac!C23),",'Row':",ROW(QuyDinhGia_Khac!C23),",","'Format':'numberic'",",'Value':'",SUBSTITUTE(QuyDinhGia_Khac!C23,"'","\'"),"','TargetCode':''}")</f>
        <v>{'SheetId':'0f0a93f5-60f7-4c27-9121-9ea290dd8334','UId':'af359fda-5e55-4055-ae96-90ab525b062f','Col':3,'Row':23,'Format':'numberic','Value':'','TargetCode':''}</v>
      </c>
    </row>
    <row r="60" spans="1:1" x14ac:dyDescent="0.2">
      <c r="A60" t="str">
        <f>CONCATENATE("{'SheetId':'0f0a93f5-60f7-4c27-9121-9ea290dd8334'",",","'UId':'554b72dc-3dc5-4d6e-8c99-5c86de7a6625'",",'Col':",COLUMN(QuyDinhGia_Khac!D23),",'Row':",ROW(QuyDinhGia_Khac!D23),",","'Format':'numberic'",",'Value':'",SUBSTITUTE(QuyDinhGia_Khac!D23,"'","\'"),"','TargetCode':''}")</f>
        <v>{'SheetId':'0f0a93f5-60f7-4c27-9121-9ea290dd8334','UId':'554b72dc-3dc5-4d6e-8c99-5c86de7a6625','Col':4,'Row':23,'Format':'numberic','Value':'','TargetCode':''}</v>
      </c>
    </row>
    <row r="61" spans="1:1" x14ac:dyDescent="0.2">
      <c r="A61" t="str">
        <f>CONCATENATE("{'SheetId':'0f0a93f5-60f7-4c27-9121-9ea290dd8334'",",","'UId':'4f0e5ef1-28be-4b6f-a744-11392cb92b48'",",'Col':",COLUMN(QuyDinhGia_Khac!C24),",'Row':",ROW(QuyDinhGia_Khac!C24),",","'Format':'numberic'",",'Value':'",SUBSTITUTE(QuyDinhGia_Khac!C24,"'","\'"),"','TargetCode':''}")</f>
        <v>{'SheetId':'0f0a93f5-60f7-4c27-9121-9ea290dd8334','UId':'4f0e5ef1-28be-4b6f-a744-11392cb92b48','Col':3,'Row':24,'Format':'numberic','Value':'','TargetCode':''}</v>
      </c>
    </row>
    <row r="62" spans="1:1" x14ac:dyDescent="0.2">
      <c r="A62" t="str">
        <f>CONCATENATE("{'SheetId':'0f0a93f5-60f7-4c27-9121-9ea290dd8334'",",","'UId':'93d5eaa7-14a7-4a1b-a40a-944a86a7f683'",",'Col':",COLUMN(QuyDinhGia_Khac!D24),",'Row':",ROW(QuyDinhGia_Khac!D24),",","'Format':'numberic'",",'Value':'",SUBSTITUTE(QuyDinhGia_Khac!D24,"'","\'"),"','TargetCode':''}")</f>
        <v>{'SheetId':'0f0a93f5-60f7-4c27-9121-9ea290dd8334','UId':'93d5eaa7-14a7-4a1b-a40a-944a86a7f683','Col':4,'Row':24,'Format':'numberic','Value':'','TargetCode':''}</v>
      </c>
    </row>
    <row r="63" spans="1:1" x14ac:dyDescent="0.2">
      <c r="A63" t="str">
        <f>CONCATENATE("{'SheetId':'0f0a93f5-60f7-4c27-9121-9ea290dd8334'",",","'UId':'11005e1c-8422-4e20-b2d2-ea9018e1f8be'",",'Col':",COLUMN(QuyDinhGia_Khac!C25),",'Row':",ROW(QuyDinhGia_Khac!C25),",","'Format':'numberic'",",'Value':'",SUBSTITUTE(QuyDinhGia_Khac!C25,"'","\'"),"','TargetCode':''}")</f>
        <v>{'SheetId':'0f0a93f5-60f7-4c27-9121-9ea290dd8334','UId':'11005e1c-8422-4e20-b2d2-ea9018e1f8be','Col':3,'Row':25,'Format':'numberic','Value':'','TargetCode':''}</v>
      </c>
    </row>
    <row r="64" spans="1:1" x14ac:dyDescent="0.2">
      <c r="A64" t="str">
        <f>CONCATENATE("{'SheetId':'0f0a93f5-60f7-4c27-9121-9ea290dd8334'",",","'UId':'d6b4efb2-e088-47b8-b800-fb7268dd1d6d'",",'Col':",COLUMN(QuyDinhGia_Khac!D25),",'Row':",ROW(QuyDinhGia_Khac!D25),",","'Format':'numberic'",",'Value':'",SUBSTITUTE(QuyDinhGia_Khac!D25,"'","\'"),"','TargetCode':''}")</f>
        <v>{'SheetId':'0f0a93f5-60f7-4c27-9121-9ea290dd8334','UId':'d6b4efb2-e088-47b8-b800-fb7268dd1d6d','Col':4,'Row':25,'Format':'numberic','Value':'','TargetCode':''}</v>
      </c>
    </row>
    <row r="65" spans="1:1" x14ac:dyDescent="0.2">
      <c r="A65" t="str">
        <f>CONCATENATE("{'SheetId':'0f0a93f5-60f7-4c27-9121-9ea290dd8334'",",","'UId':'a477ba54-d6c2-4367-a2c4-feb370e3a510'",",'Col':",COLUMN(QuyDinhGia_Khac!C26),",'Row':",ROW(QuyDinhGia_Khac!C26),",","'Format':'numberic'",",'Value':'",SUBSTITUTE(QuyDinhGia_Khac!C26,"'","\'"),"','TargetCode':''}")</f>
        <v>{'SheetId':'0f0a93f5-60f7-4c27-9121-9ea290dd8334','UId':'a477ba54-d6c2-4367-a2c4-feb370e3a510','Col':3,'Row':26,'Format':'numberic','Value':'','TargetCode':''}</v>
      </c>
    </row>
    <row r="66" spans="1:1" x14ac:dyDescent="0.2">
      <c r="A66" t="str">
        <f>CONCATENATE("{'SheetId':'0f0a93f5-60f7-4c27-9121-9ea290dd8334'",",","'UId':'726034ff-8ffc-42ff-a7c7-ccfb9613ffda'",",'Col':",COLUMN(QuyDinhGia_Khac!D26),",'Row':",ROW(QuyDinhGia_Khac!D26),",","'Format':'numberic'",",'Value':'",SUBSTITUTE(QuyDinhGia_Khac!D26,"'","\'"),"','TargetCode':''}")</f>
        <v>{'SheetId':'0f0a93f5-60f7-4c27-9121-9ea290dd8334','UId':'726034ff-8ffc-42ff-a7c7-ccfb9613ffda','Col':4,'Row':26,'Format':'numberic','Value':'','TargetCode':''}</v>
      </c>
    </row>
    <row r="67" spans="1:1" x14ac:dyDescent="0.2">
      <c r="A67" t="str">
        <f>CONCATENATE("{'SheetId':'0f0a93f5-60f7-4c27-9121-9ea290dd8334'",",","'UId':'8447eb07-ad81-4c2c-a026-a415895e9da5'",",'Col':",COLUMN(QuyDinhGia_Khac!C27),",'Row':",ROW(QuyDinhGia_Khac!C27),",","'Format':'numberic'",",'Value':'",SUBSTITUTE(QuyDinhGia_Khac!C27,"'","\'"),"','TargetCode':''}")</f>
        <v>{'SheetId':'0f0a93f5-60f7-4c27-9121-9ea290dd8334','UId':'8447eb07-ad81-4c2c-a026-a415895e9da5','Col':3,'Row':27,'Format':'numberic','Value':'','TargetCode':''}</v>
      </c>
    </row>
    <row r="68" spans="1:1" x14ac:dyDescent="0.2">
      <c r="A68" t="str">
        <f>CONCATENATE("{'SheetId':'0f0a93f5-60f7-4c27-9121-9ea290dd8334'",",","'UId':'11ee0b00-02fa-4648-95ed-58dc58418455'",",'Col':",COLUMN(QuyDinhGia_Khac!D27),",'Row':",ROW(QuyDinhGia_Khac!D27),",","'Format':'numberic'",",'Value':'",SUBSTITUTE(QuyDinhGia_Khac!D27,"'","\'"),"','TargetCode':''}")</f>
        <v>{'SheetId':'0f0a93f5-60f7-4c27-9121-9ea290dd8334','UId':'11ee0b00-02fa-4648-95ed-58dc58418455','Col':4,'Row':27,'Format':'numberic','Value':'','TargetCode':''}</v>
      </c>
    </row>
    <row r="69" spans="1:1" x14ac:dyDescent="0.2">
      <c r="A69" t="str">
        <f>CONCATENATE("{'SheetId':'0f0a93f5-60f7-4c27-9121-9ea290dd8334'",",","'UId':'51f3971c-b03d-4fa0-b4fd-3c265c624e39'",",'Col':",COLUMN(QuyDinhGia_Khac!C28),",'Row':",ROW(QuyDinhGia_Khac!C28),",","'Format':'numberic'",",'Value':'",SUBSTITUTE(QuyDinhGia_Khac!C28,"'","\'"),"','TargetCode':''}")</f>
        <v>{'SheetId':'0f0a93f5-60f7-4c27-9121-9ea290dd8334','UId':'51f3971c-b03d-4fa0-b4fd-3c265c624e39','Col':3,'Row':28,'Format':'numberic','Value':'','TargetCode':''}</v>
      </c>
    </row>
    <row r="70" spans="1:1" x14ac:dyDescent="0.2">
      <c r="A70" t="str">
        <f>CONCATENATE("{'SheetId':'0f0a93f5-60f7-4c27-9121-9ea290dd8334'",",","'UId':'393b76b4-a00a-4ae2-a376-4c06650c94a2'",",'Col':",COLUMN(QuyDinhGia_Khac!D28),",'Row':",ROW(QuyDinhGia_Khac!D28),",","'Format':'numberic'",",'Value':'",SUBSTITUTE(QuyDinhGia_Khac!D28,"'","\'"),"','TargetCode':''}")</f>
        <v>{'SheetId':'0f0a93f5-60f7-4c27-9121-9ea290dd8334','UId':'393b76b4-a00a-4ae2-a376-4c06650c94a2','Col':4,'Row':28,'Format':'numberic','Value':'','TargetCode':''}</v>
      </c>
    </row>
    <row r="71" spans="1:1" x14ac:dyDescent="0.2">
      <c r="A71" t="str">
        <f>CONCATENATE("{'SheetId':'0f0a93f5-60f7-4c27-9121-9ea290dd8334'",",","'UId':'e066e1da-4705-49af-8aec-24b849918c1c'",",'Col':",COLUMN(QuyDinhGia_Khac!C29),",'Row':",ROW(QuyDinhGia_Khac!C29),",","'Format':'numberic'",",'Value':'",SUBSTITUTE(QuyDinhGia_Khac!C29,"'","\'"),"','TargetCode':''}")</f>
        <v>{'SheetId':'0f0a93f5-60f7-4c27-9121-9ea290dd8334','UId':'e066e1da-4705-49af-8aec-24b849918c1c','Col':3,'Row':29,'Format':'numberic','Value':'','TargetCode':''}</v>
      </c>
    </row>
    <row r="72" spans="1:1" x14ac:dyDescent="0.2">
      <c r="A72" t="str">
        <f>CONCATENATE("{'SheetId':'0f0a93f5-60f7-4c27-9121-9ea290dd8334'",",","'UId':'51098bad-d071-4ce5-a998-b48dc8021a57'",",'Col':",COLUMN(QuyDinhGia_Khac!D29),",'Row':",ROW(QuyDinhGia_Khac!D29),",","'Format':'numberic'",",'Value':'",SUBSTITUTE(QuyDinhGia_Khac!D29,"'","\'"),"','TargetCode':''}")</f>
        <v>{'SheetId':'0f0a93f5-60f7-4c27-9121-9ea290dd8334','UId':'51098bad-d071-4ce5-a998-b48dc8021a57','Col':4,'Row':29,'Format':'numberic','Value':'','TargetCode':''}</v>
      </c>
    </row>
    <row r="73" spans="1:1" x14ac:dyDescent="0.2">
      <c r="A73" t="str">
        <f>CONCATENATE("{'SheetId':'0f0a93f5-60f7-4c27-9121-9ea290dd8334'",",","'UId':'1e95f367-4d9b-42cf-8818-fcda510478a4'",",'Col':",COLUMN(QuyDinhGia_Khac!C30),",'Row':",ROW(QuyDinhGia_Khac!C30),",","'Format':'numberic'",",'Value':'",SUBSTITUTE(QuyDinhGia_Khac!C30,"'","\'"),"','TargetCode':''}")</f>
        <v>{'SheetId':'0f0a93f5-60f7-4c27-9121-9ea290dd8334','UId':'1e95f367-4d9b-42cf-8818-fcda510478a4','Col':3,'Row':30,'Format':'numberic','Value':'','TargetCode':''}</v>
      </c>
    </row>
    <row r="74" spans="1:1" x14ac:dyDescent="0.2">
      <c r="A74" t="str">
        <f>CONCATENATE("{'SheetId':'0f0a93f5-60f7-4c27-9121-9ea290dd8334'",",","'UId':'36562f4c-adec-4a6a-ad6c-b8a827ee1617'",",'Col':",COLUMN(QuyDinhGia_Khac!D30),",'Row':",ROW(QuyDinhGia_Khac!D30),",","'Format':'numberic'",",'Value':'",SUBSTITUTE(QuyDinhGia_Khac!D30,"'","\'"),"','TargetCode':''}")</f>
        <v>{'SheetId':'0f0a93f5-60f7-4c27-9121-9ea290dd8334','UId':'36562f4c-adec-4a6a-ad6c-b8a827ee1617','Col':4,'Row':30,'Format':'numberic','Value':'','TargetCode':''}</v>
      </c>
    </row>
    <row r="75" spans="1:1" x14ac:dyDescent="0.2">
      <c r="A75" t="str">
        <f>CONCATENATE("{'SheetId':'0f0a93f5-60f7-4c27-9121-9ea290dd8334'",",","'UId':'76a71473-60cd-48d0-bf8b-f0e3bb3ee10f'",",'Col':",COLUMN(QuyDinhGia_Khac!C31),",'Row':",ROW(QuyDinhGia_Khac!C31),",","'Format':'numberic'",",'Value':'",SUBSTITUTE(QuyDinhGia_Khac!C31,"'","\'"),"','TargetCode':''}")</f>
        <v>{'SheetId':'0f0a93f5-60f7-4c27-9121-9ea290dd8334','UId':'76a71473-60cd-48d0-bf8b-f0e3bb3ee10f','Col':3,'Row':31,'Format':'numberic','Value':'','TargetCode':''}</v>
      </c>
    </row>
    <row r="76" spans="1:1" x14ac:dyDescent="0.2">
      <c r="A76" t="str">
        <f>CONCATENATE("{'SheetId':'0f0a93f5-60f7-4c27-9121-9ea290dd8334'",",","'UId':'b3d051b5-a29c-490d-995a-5c145931869e'",",'Col':",COLUMN(QuyDinhGia_Khac!D31),",'Row':",ROW(QuyDinhGia_Khac!D31),",","'Format':'numberic'",",'Value':'",SUBSTITUTE(QuyDinhGia_Khac!D31,"'","\'"),"','TargetCode':''}")</f>
        <v>{'SheetId':'0f0a93f5-60f7-4c27-9121-9ea290dd8334','UId':'b3d051b5-a29c-490d-995a-5c145931869e','Col':4,'Row':31,'Format':'numberic','Value':'','TargetCode':''}</v>
      </c>
    </row>
    <row r="77" spans="1:1" x14ac:dyDescent="0.2">
      <c r="A77" t="str">
        <f>CONCATENATE("{'SheetId':'0f0a93f5-60f7-4c27-9121-9ea290dd8334'",",","'UId':'be882ec8-1719-46ac-a588-8a87118c91b3'",",'Col':",COLUMN(QuyDinhGia_Khac!C32),",'Row':",ROW(QuyDinhGia_Khac!C32),",","'Format':'numberic'",",'Value':'",SUBSTITUTE(QuyDinhGia_Khac!C32,"'","\'"),"','TargetCode':''}")</f>
        <v>{'SheetId':'0f0a93f5-60f7-4c27-9121-9ea290dd8334','UId':'be882ec8-1719-46ac-a588-8a87118c91b3','Col':3,'Row':32,'Format':'numberic','Value':'','TargetCode':''}</v>
      </c>
    </row>
    <row r="78" spans="1:1" x14ac:dyDescent="0.2">
      <c r="A78" t="str">
        <f>CONCATENATE("{'SheetId':'0f0a93f5-60f7-4c27-9121-9ea290dd8334'",",","'UId':'5ae909ad-fe6a-4674-ba4d-ddc1cc4d2cf6'",",'Col':",COLUMN(QuyDinhGia_Khac!D32),",'Row':",ROW(QuyDinhGia_Khac!D32),",","'Format':'numberic'",",'Value':'",SUBSTITUTE(QuyDinhGia_Khac!D32,"'","\'"),"','TargetCode':''}")</f>
        <v>{'SheetId':'0f0a93f5-60f7-4c27-9121-9ea290dd8334','UId':'5ae909ad-fe6a-4674-ba4d-ddc1cc4d2cf6','Col':4,'Row':32,'Format':'numberic','Value':'','TargetCode':''}</v>
      </c>
    </row>
    <row r="79" spans="1:1" x14ac:dyDescent="0.2">
      <c r="A79" t="str">
        <f>CONCATENATE("{'SheetId':'30292cc1-7d7b-427a-a30e-389036103caa'",",","'UId':'8a7d2afb-d572-44d5-b072-986a1bfad421'",",'Col':",COLUMN(PhanHoiNHGS_06281!A3),",'Row':",ROW(PhanHoiNHGS_06281!A3),",","'ColDynamic':",COLUMN(PhanHoiNHGS_06281!A2),",","'RowDynamic':",ROW(PhanHoiNHGS_06281!A2),",","'Format':'numberic'",",'Value':'",SUBSTITUTE(PhanHoiNHGS_06281!A3,"'","\'"),"','TargetCode':''}")</f>
        <v>{'SheetId':'30292cc1-7d7b-427a-a30e-389036103caa','UId':'8a7d2afb-d572-44d5-b072-986a1bfad421','Col':1,'Row':3,'ColDynamic':1,'RowDynamic':2,'Format':'numberic','Value':'','TargetCode':''}</v>
      </c>
    </row>
    <row r="80" spans="1:1" x14ac:dyDescent="0.2">
      <c r="A80" t="str">
        <f>CONCATENATE("{'SheetId':'30292cc1-7d7b-427a-a30e-389036103caa'",",","'UId':'73805ad7-98fb-4800-bbc4-f9630806d742'",",'Col':",COLUMN(PhanHoiNHGS_06281!B3),",'Row':",ROW(PhanHoiNHGS_06281!B3),",","'ColDynamic':",COLUMN(PhanHoiNHGS_06281!B2),",","'RowDynamic':",ROW(PhanHoiNHGS_06281!B2),",","'Format':'string'",",'Value':'",SUBSTITUTE(PhanHoiNHGS_06281!B3,"'","\'"),"','TargetCode':''}")</f>
        <v>{'SheetId':'30292cc1-7d7b-427a-a30e-389036103caa','UId':'73805ad7-98fb-4800-bbc4-f9630806d742','Col':2,'Row':3,'ColDynamic':2,'RowDynamic':2,'Format':'string','Value':'','TargetCode':''}</v>
      </c>
    </row>
    <row r="81" spans="1:1" x14ac:dyDescent="0.2">
      <c r="A81" t="str">
        <f>CONCATENATE("{'SheetId':'30292cc1-7d7b-427a-a30e-389036103caa'",",","'UId':'33f60b57-2c81-4ecd-9eda-9be999289aee'",",'Col':",COLUMN(PhanHoiNHGS_06281!C3),",'Row':",ROW(PhanHoiNHGS_06281!C3),",","'ColDynamic':",COLUMN(PhanHoiNHGS_06281!C2),",","'RowDynamic':",ROW(PhanHoiNHGS_06281!C2),",","'Format':'string'",",'Value':'",SUBSTITUTE(PhanHoiNHGS_06281!C3,"'","\'"),"','TargetCode':''}")</f>
        <v>{'SheetId':'30292cc1-7d7b-427a-a30e-389036103caa','UId':'33f60b57-2c81-4ecd-9eda-9be999289aee','Col':3,'Row':3,'ColDynamic':3,'RowDynamic':2,'Format':'string','Value':'','TargetCode':''}</v>
      </c>
    </row>
  </sheetData>
  <sheetProtection password="CF7A" sheet="1" objects="1" scenarios="1"/>
  <pageMargins left="0.75" right="0.75" top="1" bottom="1" header="0.5" footer="0.5"/>
  <pageSetup orientation="portrait" horizontalDpi="300" verticalDpi="300"/>
  <headerFooter alignWithMargins="0"/>
</worksheet>
</file>

<file path=_xmlsignatures/_rels/origin.sigs.rels><?xml version="1.0" encoding="UTF-8" standalone="yes"?>
<Relationships xmlns="http://schemas.openxmlformats.org/package/2006/relationships"><Relationship Id="rId2" Type="http://schemas.openxmlformats.org/package/2006/relationships/digital-signature/signature" Target="sig2.xml"/><Relationship Id="rId1" Type="http://schemas.openxmlformats.org/package/2006/relationships/digital-signature/signature" Target="sig1.xml"/></Relationships>
</file>

<file path=_xmlsignatures/sig1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0/09/xmldsig#rsa-sha1"/>
    <Reference URI="#idPackageObject" Type="http://www.w3.org/2000/09/xmldsig#Object">
      <DigestMethod Algorithm="http://www.w3.org/2000/09/xmldsig#sha1"/>
      <DigestValue>j/DzMJFmV4a8179rdZQhRW026aE=</DigestValue>
    </Reference>
    <Reference URI="#idOfficeObject" Type="http://www.w3.org/2000/09/xmldsig#Object">
      <DigestMethod Algorithm="http://www.w3.org/2000/09/xmldsig#sha1"/>
      <DigestValue>0I1IvGPNuXO00L/OfkmEUvFCEJg=</DigestValue>
    </Reference>
    <Reference URI="#idSignedProperties" Type="http://uri.etsi.org/01903#SignedProperties">
      <Transforms>
        <Transform Algorithm="http://www.w3.org/TR/2001/REC-xml-c14n-20010315"/>
      </Transforms>
      <DigestMethod Algorithm="http://www.w3.org/2000/09/xmldsig#sha1"/>
      <DigestValue>EzVTgOog5UeLC8QOA4wyMFo+fRA=</DigestValue>
    </Reference>
  </SignedInfo>
  <SignatureValue>CyppXrpElmgWznUjI+Xtxn3E1MPXOXymWr5x33qJ8YLwSBuRm9Kcu4QjX5UaRPbuDmD5NVYYIG6e
9GKwvZJtxJTRXJSupcEM2PnFKSTXMA0oatWfh4nzXdBzlwMOrwk7weYPDzBV5JpwR/PMt0rSSwyn
p90YiTriY4lB8vPmuoY=</SignatureValue>
  <KeyInfo>
    <X509Data>
      <X509Certificate>MIIF+jCCA+KgAwIBAgIQVAEBAYAnJ8R7bPmQhFoGTzANBgkqhkiG9w0BAQUFADBpMQswCQYDVQQG
EwJWTjETMBEGA1UEChMKVk5QVCBHcm91cDEeMBwGA1UECxMVVk5QVC1DQSBUcnVzdCBOZXR3b3Jr
MSUwIwYDVQQDExxWTlBUIENlcnRpZmljYXRpb24gQXV0aG9yaXR5MB4XDTIyMDUxNzA4MjMwMFoX
DTI0MDYyNjA4MDIwMFowgdQxCzAJBgNVBAYTAlZOMRIwEAYDVQQIDAlIw4AgTuG7mEkxHDAaBgNV
BAcME1F14bqtbiBIb8OgbiBLaeG6v20xbzBtBgNVBAMMZk5Hw4JOIEjDgE5HIFRIxq/GoE5HIE3h
uqBJIEPhu5QgUEjhuqZOIMSQ4bqmVSBUxq8gVsOAIFBIw4FUIFRSSeG7gk4gVknhu4ZUIE5BTSAt
IENISSBOSMOBTkggSMOAIFRIw4BOSDEiMCAGCgmSJomT8ixkAQEMEk1TVDowMTAwMTUwNjE5LTA3
MzCBnzANBgkqhkiG9w0BAQEFAAOBjQAwgYkCgYEA3BCtfA+TOhlgO/z1Vw/WrcYQepMGxy3QiWmg
deKd/sPt+JRRskmRf3xfpOWkQY54ZJ1X3FYOMINDjsl83xwq3/xWVhkAFSeoJsZMxSr9U9m8980m
fsv0d6ZWEOUzu0FiY0fIMIf+EFL4e43Y7uI3DR0M1HS2jFq+bgdIYCFgfb0CAwEAAaOCAbQwggGw
MHAGCCsGAQUFBwEBBGQwYjAyBggrBgEFBQcwAoYmaHR0cDovL3B1Yi52bnB0LWNhLnZuL2NlcnRz
L3ZucHRjYS5jZXIwLAYIKwYBBQUHMAGGIGh0dHA6Ly9vY3NwLnZucHQtY2Eudm4vcmVzcG9uZGVy
MB0GA1UdDgQWBBQl/UNoeuB4176wGuJi3oV2wI0CDDAMBgNVHRMBAf8EAjAAMB8GA1UdIwQYMBaA
FAZpwNXVAooVjUZ96XziaApVrGqvMGgGA1UdIARhMF8wXQYOKwYBBAGB7QMBAQMBAQEwSzAiBggr
BgEFBQcCAjAWHhQATwBJAEQALQBTAFQALQAxAC4AMDAlBggrBgEFBQcCARYZaHR0cDovL3B1Yi52
bnB0LWNhLnZuL3JwYTAxBgNVHR8EKjAoMCagJKAihiBodHRwOi8vY3JsLnZucHQtY2Eudm4vdm5w
dGNhLmNybDAOBgNVHQ8BAf8EBAMCBPAwIAYDVR0lBBkwFwYKKwYBBAGCNwoDDAYJKoZIhvcvAQEF
MB8GA1UdEQQYMBaBFGR2Y2suaHRoQGJpZHYuY29tLnZuMA0GCSqGSIb3DQEBBQUAA4ICAQCx2ku7
pqm+gaW9wxR5dymu07f1CzpeJX8iHtEYTFuiooTwWNaarqOwoCsNLR9uPyVJ1In7aosPPAgfF5QY
GFpBYEqmqBUp1uyjYx5+iHr0W4e5CONZLt/htC+3+XPFgCbslnqKJ6k2WO3yEz/UJWXhrc+56xAQ
LSbERQdP+++DCuXmTpxx1WvSbfgXPssnTy+DdTLbN1YWoJJPl/Uf7Sm0zT/behBHGcB5tX285ju7
3JgndKuRfxNJYVzIOU1VfMWpXP6uVcz3MUgsGKTBE99YTWVZistzF5FYmfFyXei8Z61lqpf+roWQ
HcUusjYehS/tpmFHBcCJM9i01/jny6syOXYhGkxuoHcZJgQaQArhKxvLAffsNPAYTuWzbl7McU4e
wBnB4VbNoJtn+Y/SOKita9jw/9X0EabOhCccfsPzBSqbPsKlQyHI2BzN/XiSrt8hLt8WodEJc1i6
mISZqAKoLQGyG/lGAuru4Nj1UfWs/C01qQGecx8sdKyIb8oKOiQM4yhkYF9CZAQvEj8faCPhuvNL
QRYL6MkMzY9HJiDrrhA0Amw/pbsrWhT1kcGRB5Xy0WrYQ9119nh1p69GkFDmsVOAkFK38czQmHVB
riPmPYmdUHFSTeEwazNnoVqv2LrbsjF7vhmsh6bf4nOxxkvYRAypjr3FmX+qsMX7wxTKww==</X509Certificate>
    </X509Data>
  </KeyInfo>
  <Object xmlns:mdssi="http://schemas.openxmlformats.org/package/2006/digital-signature" Id="idPackageObject">
    <Manifest>
      <Reference URI="/xl/calcChain.xml?ContentType=application/vnd.openxmlformats-officedocument.spreadsheetml.calcChain+xml">
        <DigestMethod Algorithm="http://www.w3.org/2000/09/xmldsig#sha1"/>
        <DigestValue>/YwJ+ZQweEyg5mm5QY/7vSwdF1I=</DigestValue>
      </Reference>
      <Reference URI="/xl/styles.xml?ContentType=application/vnd.openxmlformats-officedocument.spreadsheetml.styles+xml">
        <DigestMethod Algorithm="http://www.w3.org/2000/09/xmldsig#sha1"/>
        <DigestValue>pk0jO+BT4vbAtwV3fGyCLsCTAHU=</DigestValue>
      </Reference>
      <Reference URI="/xl/theme/theme1.xml?ContentType=application/vnd.openxmlformats-officedocument.theme+xml">
        <DigestMethod Algorithm="http://www.w3.org/2000/09/xmldsig#sha1"/>
        <DigestValue>MEy60PjvMboFbsgYsCEjvT6ggm4=</DigestValue>
      </Reference>
      <Reference URI="/xl/worksheets/sheet5.xml?ContentType=application/vnd.openxmlformats-officedocument.spreadsheetml.worksheet+xml">
        <DigestMethod Algorithm="http://www.w3.org/2000/09/xmldsig#sha1"/>
        <DigestValue>vR2OWdfk50Kvpp6oK0ie5xc8lw0=</DigestValue>
      </Reference>
      <Reference URI="/xl/drawings/vmlDrawing1.vml?ContentType=application/vnd.openxmlformats-officedocument.vmlDrawing">
        <DigestMethod Algorithm="http://www.w3.org/2000/09/xmldsig#sha1"/>
        <DigestValue>ALcD14rS70SnU6VV/aqzXQietNE=</DigestValue>
      </Reference>
      <Reference URI="/xl/sharedStrings.xml?ContentType=application/vnd.openxmlformats-officedocument.spreadsheetml.sharedStrings+xml">
        <DigestMethod Algorithm="http://www.w3.org/2000/09/xmldsig#sha1"/>
        <DigestValue>jG9VHGRu5Eguphh2KEz+a8IhDls=</DigestValue>
      </Reference>
      <Reference URI="/xl/comments2.xml?ContentType=application/vnd.openxmlformats-officedocument.spreadsheetml.comments+xml">
        <DigestMethod Algorithm="http://www.w3.org/2000/09/xmldsig#sha1"/>
        <DigestValue>QOe2S6fsz0euLMWbR8fvViJgekE=</DigestValue>
      </Reference>
      <Reference URI="/xl/printerSettings/printerSettings1.bin?ContentType=application/vnd.openxmlformats-officedocument.spreadsheetml.printerSettings">
        <DigestMethod Algorithm="http://www.w3.org/2000/09/xmldsig#sha1"/>
        <DigestValue>p/4CXo8VfGkFaxg+E8zM7v08/sU=</DigestValue>
      </Reference>
      <Reference URI="/xl/comments1.xml?ContentType=application/vnd.openxmlformats-officedocument.spreadsheetml.comments+xml">
        <DigestMethod Algorithm="http://www.w3.org/2000/09/xmldsig#sha1"/>
        <DigestValue>qrbwe3xACletcax8KAC82VVnYdw=</DigestValue>
      </Reference>
      <Reference URI="/xl/comments3.xml?ContentType=application/vnd.openxmlformats-officedocument.spreadsheetml.comments+xml">
        <DigestMethod Algorithm="http://www.w3.org/2000/09/xmldsig#sha1"/>
        <DigestValue>NqYpKWNN8HWmctn/b5POL9eMVgs=</DigestValue>
      </Reference>
      <Reference URI="/xl/drawings/vmlDrawing3.vml?ContentType=application/vnd.openxmlformats-officedocument.vmlDrawing">
        <DigestMethod Algorithm="http://www.w3.org/2000/09/xmldsig#sha1"/>
        <DigestValue>m1cBq1G2R/q80HHXCCTRfrXN6kQ=</DigestValue>
      </Reference>
      <Reference URI="/xl/drawings/vmlDrawing2.vml?ContentType=application/vnd.openxmlformats-officedocument.vmlDrawing">
        <DigestMethod Algorithm="http://www.w3.org/2000/09/xmldsig#sha1"/>
        <DigestValue>T0wkpU4t9z9gzJhajW/38qcy0MI=</DigestValue>
      </Reference>
      <Reference URI="/xl/workbook.xml?ContentType=application/vnd.openxmlformats-officedocument.spreadsheetml.sheet.main+xml">
        <DigestMethod Algorithm="http://www.w3.org/2000/09/xmldsig#sha1"/>
        <DigestValue>qArw0PILeDW7Hmx7aHMh1mN4tKM=</DigestValue>
      </Reference>
      <Reference URI="/xl/worksheets/sheet4.xml?ContentType=application/vnd.openxmlformats-officedocument.spreadsheetml.worksheet+xml">
        <DigestMethod Algorithm="http://www.w3.org/2000/09/xmldsig#sha1"/>
        <DigestValue>ty/oa7CJn7ms9odw9jBM8bYy/TM=</DigestValue>
      </Reference>
      <Reference URI="/xl/printerSettings/printerSettings2.bin?ContentType=application/vnd.openxmlformats-officedocument.spreadsheetml.printerSettings">
        <DigestMethod Algorithm="http://www.w3.org/2000/09/xmldsig#sha1"/>
        <DigestValue>p/4CXo8VfGkFaxg+E8zM7v08/sU=</DigestValue>
      </Reference>
      <Reference URI="/xl/worksheets/sheet1.xml?ContentType=application/vnd.openxmlformats-officedocument.spreadsheetml.worksheet+xml">
        <DigestMethod Algorithm="http://www.w3.org/2000/09/xmldsig#sha1"/>
        <DigestValue>xLaukVptNGoD1vF3FQqfx0U3y7E=</DigestValue>
      </Reference>
      <Reference URI="/xl/worksheets/sheet3.xml?ContentType=application/vnd.openxmlformats-officedocument.spreadsheetml.worksheet+xml">
        <DigestMethod Algorithm="http://www.w3.org/2000/09/xmldsig#sha1"/>
        <DigestValue>O2AcZcGagWx3ZOl7+fiYcJbDnac=</DigestValue>
      </Reference>
      <Reference URI="/xl/worksheets/sheet2.xml?ContentType=application/vnd.openxmlformats-officedocument.spreadsheetml.worksheet+xml">
        <DigestMethod Algorithm="http://www.w3.org/2000/09/xmldsig#sha1"/>
        <DigestValue>4CgcZJHKjezl3oU4ooLq2rMedDo=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x3OS0O1Zv90RqYPQ04JCQKrQR8U=</DigestValue>
      </Reference>
      <Reference URI="/_rels/.rels?ContentType=application/vnd.openxmlformats-package.relationships+xml">
        <Transforms>
          <Transform Algorithm="http://schemas.openxmlformats.org/package/2006/RelationshipTransform"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+nAd0bim5u961Z6hkrztwiSj8HA=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+l4KHWroQHcAbY35tFJmIMS51U4=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CV8H4ts81kF7fgwm6KC6MHke0cc=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SourceId="rId3"/>
            <mdssi:RelationshipReference SourceId="rId2"/>
            <mdssi:RelationshipReference SourceId="rId1"/>
          </Transform>
          <Transform Algorithm="http://www.w3.org/TR/2001/REC-xml-c14n-20010315"/>
        </Transforms>
        <DigestMethod Algorithm="http://www.w3.org/2000/09/xmldsig#sha1"/>
        <DigestValue>zQmFRjszBlXyWLAQ1SpKx6v/+lQ=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SourceId="rId8"/>
            <mdssi:RelationshipReference SourceId="rId3"/>
            <mdssi:RelationshipReference SourceId="rId7"/>
            <mdssi:RelationshipReference SourceId="rId2"/>
            <mdssi:RelationshipReference SourceId="rId1"/>
            <mdssi:RelationshipReference SourceId="rId6"/>
            <mdssi:RelationshipReference SourceId="rId5"/>
            <mdssi:RelationshipReference SourceId="rId4"/>
            <mdssi:RelationshipReference SourceId="rId9"/>
          </Transform>
          <Transform Algorithm="http://www.w3.org/TR/2001/REC-xml-c14n-20010315"/>
        </Transforms>
        <DigestMethod Algorithm="http://www.w3.org/2000/09/xmldsig#sha1"/>
        <DigestValue>D4YddJbSVFIG4f45ddAiW+J8oL8=</DigestValue>
      </Reference>
    </Manifest>
    <SignatureProperties>
      <SignatureProperty Id="idSignatureTime" Target="#idPackageSignature">
        <mdssi:SignatureTime>
          <mdssi:Format>YYYY-MM-DDThh:mm:ssTZD</mdssi:Format>
          <mdssi:Value>2022-12-23T09:51:53Z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6.1</WindowsVersion>
          <OfficeVersion>14.0</OfficeVersion>
          <ApplicationVersion>14.0</ApplicationVersion>
          <Monitors>1</Monitors>
          <HorizontalResolution>1280</HorizontalResolution>
          <VerticalResolution>1024</VerticalResolution>
          <ColorDepth>32</ColorDepth>
          <SignatureProviderId>{00000000-0000-0000-0000-000000000000}</SignatureProviderId>
          <SignatureProviderUrl/>
          <SignatureProviderDetails>9</SignatureProviderDetails>
          <ManifestHashAlgorithm>http://www.w3.org/2000/09/xmldsig#sha1</ManifestHashAlgorithm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2022-12-23T09:51:53Z</xd:SigningTime>
          <xd:SigningCertificate>
            <xd:Cert>
              <xd:CertDigest>
                <DigestMethod Algorithm="http://www.w3.org/2000/09/xmldsig#sha1"/>
                <DigestValue>5inyDscbv4WO7kw+L+P8gChFmC4=</DigestValue>
              </xd:CertDigest>
              <xd:IssuerSerial>
                <X509IssuerName>CN=VNPT Certification Authority, OU=VNPT-CA Trust Network, O=VNPT Group, C=VN</X509IssuerName>
                <X509SerialNumber>111660364344090651478328652561735353935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/>
    </xd:QualifyingProperties>
  </Object>
</Signature>
</file>

<file path=_xmlsignatures/sig2.xml><?xml version="1.0" encoding="utf-8"?>
<Signature xmlns="http://www.w3.org/2000/09/xmldsig#" Id="idPackageSignature">
  <SignedInfo>
    <CanonicalizationMethod Algorithm="http://www.w3.org/TR/2001/REC-xml-c14n-20010315"/>
    <SignatureMethod Algorithm="http://www.w3.org/2001/04/xmldsig-more#rsa-sha256"/>
    <Reference Type="http://www.w3.org/2000/09/xmldsig#Object" URI="#idPackageObject">
      <DigestMethod Algorithm="http://www.w3.org/2001/04/xmlenc#sha256"/>
      <DigestValue>W0r17K1DEXl4KKVTAk59lQ1omw9zaf9Rii06bwI3Gbg=</DigestValue>
    </Reference>
    <Reference Type="http://www.w3.org/2000/09/xmldsig#Object" URI="#idOfficeObject">
      <DigestMethod Algorithm="http://www.w3.org/2001/04/xmlenc#sha256"/>
      <DigestValue>DNMQ7C+MP7NjrG2zbl1ASCZO0YcaeRbncN6REaWbayU=</DigestValue>
    </Reference>
    <Reference Type="http://uri.etsi.org/01903#SignedProperties" URI="#idSignedProperties">
      <Transforms>
        <Transform Algorithm="http://www.w3.org/TR/2001/REC-xml-c14n-20010315"/>
      </Transforms>
      <DigestMethod Algorithm="http://www.w3.org/2001/04/xmlenc#sha256"/>
      <DigestValue>YimpCceXzWWnwHukWS0uhHM/b0TF2/9Az9V9606IpJg=</DigestValue>
    </Reference>
  </SignedInfo>
  <SignatureValue>UCTPPcsATNX7JPI1SmTwvbqCUGm9R4R8DoAYCTNQZAZU1oZjp0Hcn36KBvuSXAY7mwZ4KEivyIRg
my69mFQxHPtdJVQAIxSD4IGOrKGUf3Wo6FQc8CR7XOlSwVUOGmHvxPyImVxkgz58VFJ3beUhh2OK
rAAPzqPNWkBxahtOA+wc1lFz+DPHEoIHGRZEf/Cbxyhw3MUiiULXqnfKMgki7pmF2w4vLr6jmYFJ
dqYQyfx/Im/vfbouH0ejqbAy3HBeCNLsb5fx4atyu9mADoC350i9WzM6YpeQD0yg4ArLjegLp158
bt1mGnaT+SObm7lizQxWMwSWWgRo9jI1UWroUg==</SignatureValue>
  <KeyInfo>
    <X509Data>
      <X509Certificate>MIIFdjCCBF6gAwIBAgIQVAEBAT8gpeUNbGYTydd79DANBgkqhkiG9w0BAQsFADBcMQswCQYDVQQGEwJWTjEzMDEGA1UECgwqVklFVE5BTSBQT1NUUyBBTkQgVEVMRUNPTU1VTklDQVRJT05TIEdST1VQMRgwFgYDVQQDDA9WTlBULUNBIFNIQS0yNTYwHhcNMjIxMjE1MDE1NDAwWhcNMjUwNzI4MTEwOTQ3WjCBvTELMAkGA1UEBhMCVk4xEjAQBgNVBAgMCUjDgCBO4buYSTEeMBwGA1UEBwwVUXXhuq1uIEhhaSBCw6AgVHLGsG5nMVowWAYDVQQDDFFDw5RORyBUWSBUTkhIIE3hu5hUIFRIw4BOSCBWScOKTiBRVeG6ok4gTMOdIFFV4bu4IMSQ4bqmVSBUxq8gQ0jhu6hORyBLSE/DgU4gSS5QLkExHjAcBgoJkiaJk/IsZAEBDA5NU1Q6MDEwMjcwMzE3ODCCASIwDQYJKoZIhvcNAQEBBQADggEPADCCAQoCggEBALwdliU5Uqx9EhCA4JI+e6ZxBM2bAbnydNuIIUkedhh04Pj2fH1bje/A2VsiAux+p68iAygiZ4ck01vckEIjDp56gyTdJANbkYXSgd0NHYuYrTLOwTfKhZnqGYfy8ybhcHjFOtCQ7uxw0e9933VeP7VWGrThyTw9rl87kljq6esCa7E83ttakNgDAEhxUECa6617i1dfpnBU4X4pEZII8ihPukQKgdU6bkYf/zyVO0yNmQhIw07poWR8mpltJdJjnRt7nj61MRSClVy72JfuNPVQWix34N/1e7gfgug/M+6kN1nyHEj/Vr/7lSD+vxf7zIHW92k2f0FunVsI5Yo1aHkCAwEAAaOCAdAwggHMMH4GCCsGAQUFBwEBBHIwcDA5BggrBgEFBQcwAoYtaHR0cDovL3B1Yi52bnB0LWNhLnZuL2NlcnRzL3ZucHRjYS1zaGEyNTYuY2VyMDMGCCsGAQUFBzABhidodHRwOi8vb2NzcC1zaGEyNTYudm5wdC1jYS52bi9yZXNwb25kZXIwHQYDVR0OBBYEFN7XYrEmuGbL6J16wOSNbCSeNi0sMAwGA1UdEwEB/wQCMAAwHwYDVR0jBBgwFoAUtk1ra9amnTTtMjnsQlSsvjJj2HEwaAYDVR0gBGEwXzBdBg4rBgEEAYHtAwEBAwEBATBLMCIGCCsGAQUFBwICMBYeFABPAEkARAAtAFMAVAAtADIALgAwMCUGCCsGAQUFBwIBFhlodHRwOi8vcHViLnZucHQtY2Eudm4vcnBhMD8GA1UdHwQ4MDYwNKAyoDCGLmh0dHA6Ly9jcmwtc2hhMjU2LnZucHQtY2Eudm4vdm5wdGNhLXNoYTI1Ni5jcmwwDgYDVR0PAQH/BAQDAgTwMCAGA1UdJQQZMBcGCisGAQQBgjcKAwwGCSqGSIb3LwEBBTAfBgNVHREEGDAWgRRkdW50dm5wdDg4QGdtYWlsLmNvbTANBgkqhkiG9w0BAQsFAAOCAQEAQkNvLLPJUEm6y5xeL+ybMqiMuygj3YvmyJLGwRw4xpIBZmkv1QvQTcYpCfUGzjxuR2M1BU6CCAYJZKwrcb9yqtx5MJrlAK8FmkAaULmcEPN8Vl1CgI76p3p7XrLFhffTDp5VVh4NqXH9uwzhUeGxlDpXghoiyueF3q4emck22K1V1xL3Kr68EbBr6GbkwKYgEjxSoHvNAgeHUc/evAORk5Th/uM8SEoMVXqH1W1NDhBB75dsGcOu39l04VS96obTfIL5WiCtvDd6dR1XVL5mh5PAseDxyfjJDFffIfu7vWyGGO6D8ozIaa70XhrHOKjJ+wlHu1TQ+/FC6lDIm/swEA==</X509Certificate>
    </X509Data>
  </KeyInfo>
  <Object Id="idPackageObject">
    <Manifest>
      <Reference URI="/_rels/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2f3AFpmV4xMG5w1iTrxxA0J9QIy47+YsQamqbXmHTzc=</DigestValue>
      </Reference>
      <Reference URI="/xl/_rels/workbook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6"/>
            <mdssi:RelationshipReference xmlns:mdssi="http://schemas.openxmlformats.org/package/2006/digital-signature" SourceId="rId5"/>
            <mdssi:RelationshipReference xmlns:mdssi="http://schemas.openxmlformats.org/package/2006/digital-signature" SourceId="rId4"/>
            <mdssi:RelationshipReference xmlns:mdssi="http://schemas.openxmlformats.org/package/2006/digital-signature" SourceId="rId9"/>
            <mdssi:RelationshipReference xmlns:mdssi="http://schemas.openxmlformats.org/package/2006/digital-signature" SourceId="rId8"/>
            <mdssi:RelationshipReference xmlns:mdssi="http://schemas.openxmlformats.org/package/2006/digital-signature" SourceId="rId3"/>
            <mdssi:RelationshipReference xmlns:mdssi="http://schemas.openxmlformats.org/package/2006/digital-signature" SourceId="rId7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SvtLgLHWwOe2+41fuNrh9MPG5Bh3+j+tOUplp0lR7Bs=</DigestValue>
      </Reference>
      <Reference URI="/xl/calcChain.xml?ContentType=application/vnd.openxmlformats-officedocument.spreadsheetml.calcChain+xml">
        <DigestMethod Algorithm="http://www.w3.org/2001/04/xmlenc#sha256"/>
        <DigestValue>x0qXysnOjH35qpatG9IyJTZ83WTSdFCeYLaF906+Pv4=</DigestValue>
      </Reference>
      <Reference URI="/xl/comments1.xml?ContentType=application/vnd.openxmlformats-officedocument.spreadsheetml.comments+xml">
        <DigestMethod Algorithm="http://www.w3.org/2001/04/xmlenc#sha256"/>
        <DigestValue>TZqZ3YWOmop01KZx0AtVHNfJqOVj46XrmXoHOjMLjgA=</DigestValue>
      </Reference>
      <Reference URI="/xl/comments2.xml?ContentType=application/vnd.openxmlformats-officedocument.spreadsheetml.comments+xml">
        <DigestMethod Algorithm="http://www.w3.org/2001/04/xmlenc#sha256"/>
        <DigestValue>GRiOL6lZzvR+bpno+YCZIH/inVhP6yneol3ToDE+jjE=</DigestValue>
      </Reference>
      <Reference URI="/xl/comments3.xml?ContentType=application/vnd.openxmlformats-officedocument.spreadsheetml.comments+xml">
        <DigestMethod Algorithm="http://www.w3.org/2001/04/xmlenc#sha256"/>
        <DigestValue>YeqajZT6JLdqo7oGgSZGV8/PJz2YAjcAXnlzXLFi2s4=</DigestValue>
      </Reference>
      <Reference URI="/xl/drawings/vmlDrawing1.vml?ContentType=application/vnd.openxmlformats-officedocument.vmlDrawing">
        <DigestMethod Algorithm="http://www.w3.org/2001/04/xmlenc#sha256"/>
        <DigestValue>sogPvuLLAiRYq9/EiKsM67FPnki9L0+KBizyACeCP90=</DigestValue>
      </Reference>
      <Reference URI="/xl/drawings/vmlDrawing2.vml?ContentType=application/vnd.openxmlformats-officedocument.vmlDrawing">
        <DigestMethod Algorithm="http://www.w3.org/2001/04/xmlenc#sha256"/>
        <DigestValue>GhkL14LA2iFK1TidlunDTBAvxz5d0rNy+SvGizq8GZU=</DigestValue>
      </Reference>
      <Reference URI="/xl/drawings/vmlDrawing3.vml?ContentType=application/vnd.openxmlformats-officedocument.vmlDrawing">
        <DigestMethod Algorithm="http://www.w3.org/2001/04/xmlenc#sha256"/>
        <DigestValue>puqcaCC4Sn+qPQKq9FdvZdMJf8dTu9WOMeLm0ePGaRE=</DigestValue>
      </Reference>
      <Reference URI="/xl/printerSettings/printerSettings1.bin?ContentType=application/vnd.openxmlformats-officedocument.spreadsheetml.printerSettings">
        <DigestMethod Algorithm="http://www.w3.org/2001/04/xmlenc#sha256"/>
        <DigestValue>L3jjctqZFM8Q2LpGBM7gx1kdJywr/ml8uGf6L250AH8=</DigestValue>
      </Reference>
      <Reference URI="/xl/printerSettings/printerSettings2.bin?ContentType=application/vnd.openxmlformats-officedocument.spreadsheetml.printerSettings">
        <DigestMethod Algorithm="http://www.w3.org/2001/04/xmlenc#sha256"/>
        <DigestValue>L3jjctqZFM8Q2LpGBM7gx1kdJywr/ml8uGf6L250AH8=</DigestValue>
      </Reference>
      <Reference URI="/xl/sharedStrings.xml?ContentType=application/vnd.openxmlformats-officedocument.spreadsheetml.sharedStrings+xml">
        <DigestMethod Algorithm="http://www.w3.org/2001/04/xmlenc#sha256"/>
        <DigestValue>Pyqi8rQL7nqjN+uPl3Vs5f1bivuu3+U+cv3W1T635TM=</DigestValue>
      </Reference>
      <Reference URI="/xl/styles.xml?ContentType=application/vnd.openxmlformats-officedocument.spreadsheetml.styles+xml">
        <DigestMethod Algorithm="http://www.w3.org/2001/04/xmlenc#sha256"/>
        <DigestValue>eWI6zge0Pn3JZi6WedRrVnShKB1i5vVrSEo4N58bJBU=</DigestValue>
      </Reference>
      <Reference URI="/xl/theme/theme1.xml?ContentType=application/vnd.openxmlformats-officedocument.theme+xml">
        <DigestMethod Algorithm="http://www.w3.org/2001/04/xmlenc#sha256"/>
        <DigestValue>3VWrG+K98AJp24LLoLfEfDfAIzAeaNAFhGTdb9o7crY=</DigestValue>
      </Reference>
      <Reference URI="/xl/workbook.xml?ContentType=application/vnd.openxmlformats-officedocument.spreadsheetml.sheet.main+xml">
        <DigestMethod Algorithm="http://www.w3.org/2001/04/xmlenc#sha256"/>
        <DigestValue>bMC/qT17ACnLSDREwLc+gvY/FNbwgMkyskMYMdmP16o=</DigestValue>
      </Reference>
      <Reference URI="/xl/worksheets/_rels/sheet1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DFvVPqoIk86WVQiP0UyA3uzCQioz46PDY/dKih+lBrk=</DigestValue>
      </Reference>
      <Reference URI="/xl/worksheets/_rels/sheet2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1"/>
            <mdssi:RelationshipReference xmlns:mdssi="http://schemas.openxmlformats.org/package/2006/digital-signature" SourceId="rId3"/>
            <mdssi:RelationshipReference xmlns:mdssi="http://schemas.openxmlformats.org/package/2006/digital-signature" SourceId="rId2"/>
          </Transform>
          <Transform Algorithm="http://www.w3.org/TR/2001/REC-xml-c14n-20010315"/>
        </Transforms>
        <DigestMethod Algorithm="http://www.w3.org/2001/04/xmlenc#sha256"/>
        <DigestValue>3LGHJcwwP5qHp0ojw8pTFHgvfdIe72BR7GBN09dcrUI=</DigestValue>
      </Reference>
      <Reference URI="/xl/worksheets/_rels/sheet3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xEjnoC6oveMaQJxRAfS6Ocv9rAtbqw8uIVWScNpbU2I=</DigestValue>
      </Reference>
      <Reference URI="/xl/worksheets/_rels/sheet4.xml.rels?ContentType=application/vnd.openxmlformats-package.relationships+xml">
        <Transforms>
          <Transform Algorithm="http://schemas.openxmlformats.org/package/2006/RelationshipTransform">
            <mdssi:RelationshipReference xmlns:mdssi="http://schemas.openxmlformats.org/package/2006/digital-signature" SourceId="rId2"/>
            <mdssi:RelationshipReference xmlns:mdssi="http://schemas.openxmlformats.org/package/2006/digital-signature" SourceId="rId1"/>
          </Transform>
          <Transform Algorithm="http://www.w3.org/TR/2001/REC-xml-c14n-20010315"/>
        </Transforms>
        <DigestMethod Algorithm="http://www.w3.org/2001/04/xmlenc#sha256"/>
        <DigestValue>RXXLKTiFXMSKYXVhBCMM9UET0XuMzLiu4ew+TyiV164=</DigestValue>
      </Reference>
      <Reference URI="/xl/worksheets/sheet1.xml?ContentType=application/vnd.openxmlformats-officedocument.spreadsheetml.worksheet+xml">
        <DigestMethod Algorithm="http://www.w3.org/2001/04/xmlenc#sha256"/>
        <DigestValue>AGHBTUq8OgC0ifoY7v783cl6Ose6tBjMKbxawehpK+A=</DigestValue>
      </Reference>
      <Reference URI="/xl/worksheets/sheet2.xml?ContentType=application/vnd.openxmlformats-officedocument.spreadsheetml.worksheet+xml">
        <DigestMethod Algorithm="http://www.w3.org/2001/04/xmlenc#sha256"/>
        <DigestValue>x51m8xKVcQJq+pItTL0rkS5MA2hdMTCVHpWN1DM6WeU=</DigestValue>
      </Reference>
      <Reference URI="/xl/worksheets/sheet3.xml?ContentType=application/vnd.openxmlformats-officedocument.spreadsheetml.worksheet+xml">
        <DigestMethod Algorithm="http://www.w3.org/2001/04/xmlenc#sha256"/>
        <DigestValue>B9560zOnPDq8V8iIEBeymSbJtLRmi3jko/mPb6e6XHk=</DigestValue>
      </Reference>
      <Reference URI="/xl/worksheets/sheet4.xml?ContentType=application/vnd.openxmlformats-officedocument.spreadsheetml.worksheet+xml">
        <DigestMethod Algorithm="http://www.w3.org/2001/04/xmlenc#sha256"/>
        <DigestValue>SrVEVSGs4DKwZ5VmLy1HQJ/tKddojZp7W8glKLEEw7s=</DigestValue>
      </Reference>
      <Reference URI="/xl/worksheets/sheet5.xml?ContentType=application/vnd.openxmlformats-officedocument.spreadsheetml.worksheet+xml">
        <DigestMethod Algorithm="http://www.w3.org/2001/04/xmlenc#sha256"/>
        <DigestValue>Y2U4k4XyDF+iBOdljS5QRrzbO/8N12if5vNCb0BlpwA=</DigestValue>
      </Reference>
    </Manifest>
    <SignatureProperties>
      <SignatureProperty Id="idSignatureTime" Target="#idPackageSignature">
        <mdssi:SignatureTime xmlns:mdssi="http://schemas.openxmlformats.org/package/2006/digital-signature">
          <mdssi:Format>YYYY-MM-DDThh:mm:ssTZD</mdssi:Format>
          <mdssi:Value>2022-12-23T09:58:05Z</mdssi:Value>
        </mdssi:SignatureTime>
      </SignatureProperty>
    </SignatureProperties>
  </Object>
  <Object Id="idOfficeObject">
    <SignatureProperties>
      <SignatureProperty Id="idOfficeV1Details" Target="#idPackageSignature">
        <SignatureInfoV1 xmlns="http://schemas.microsoft.com/office/2006/digsig">
          <SetupID/>
          <SignatureText/>
          <SignatureImage/>
          <SignatureComments/>
          <WindowsVersion>10.0</WindowsVersion>
          <OfficeVersion>16.0.10382/14</OfficeVersion>
          <ApplicationVersion>16.0.10392</ApplicationVersion>
          <Monitors>2</Monitors>
          <HorizontalResolution>1920</HorizontalResolution>
          <VerticalResolution>1080</VerticalResolution>
          <ColorDepth>32</ColorDepth>
          <SignatureProviderId>{00000000-0000-0000-0000-000000000000}</SignatureProviderId>
          <SignatureProviderUrl/>
          <SignatureProviderDetails>9</SignatureProviderDetails>
          <SignatureType>1</SignatureType>
        </SignatureInfoV1>
      </SignatureProperty>
    </SignatureProperties>
  </Object>
  <Object>
    <xd:QualifyingProperties xmlns:xd="http://uri.etsi.org/01903/v1.3.2#" Target="#idPackageSignature">
      <xd:SignedProperties Id="idSignedProperties">
        <xd:SignedSignatureProperties>
          <xd:SigningTime>2022-12-23T09:58:05Z</xd:SigningTime>
          <xd:SigningCertificate>
            <xd:Cert>
              <xd:CertDigest>
                <DigestMethod Algorithm="http://www.w3.org/2001/04/xmlenc#sha256"/>
                <DigestValue>3/BRt9r7SslcKEmBnCzk0aE7yzuxyydTage4qXj6huU=</DigestValue>
              </xd:CertDigest>
              <xd:IssuerSerial>
                <X509IssuerName>CN=VNPT-CA SHA-256, O=VIETNAM POSTS AND TELECOMMUNICATIONS GROUP, C=VN</X509IssuerName>
                <X509SerialNumber>111660364323966258978196819190027353076</X509SerialNumber>
              </xd:IssuerSerial>
            </xd:Cert>
          </xd:SigningCertificate>
          <xd:SignaturePolicyIdentifier>
            <xd:SignaturePolicyImplied/>
          </xd:SignaturePolicyIdentifier>
        </xd:SignedSignatureProperties>
      </xd:SignedProperties>
      <xd:UnsignedProperties>
        <xd:UnsignedSignatureProperties>
          <xd:CertificateValues>
            <xd:EncapsulatedX509Certificate>MIIGMzCCBBugAwIBAgIQT+7ypDCrs4IK37aRmL8S1jANBgkqhkiG9w0BAQsFADCBozELMAkGA1UEBhMCVk4xMzAxBgNVBAoMKk1pbmlzdHJ5IG9mIEluZm9ybWF0aW9uIGFuZCBDb21tdW5pY2F0aW9uczE8MDoGA1UECwwzTmF0aW9uYWwgQ2VudHJlIG9mIERpZ2l0YWwgU2lnbmF0dXJlIEF1dGhlbnRpY2F0aW9uMSEwHwYDVQQDDBhWaWV0bmFtIE5hdGlvbmFsIFJvb3QgQ0EwHhcNMjAwNzI4MTEwOTQ3WhcNMjUwNzI4MTEwOTQ3WjBcMQswCQYDVQQGEwJWTjEzMDEGA1UECgwqVklFVE5BTSBQT1NUUyBBTkQgVEVMRUNPTU1VTklDQVRJT05TIEdST1VQMRgwFgYDVQQDDA9WTlBULUNBIFNIQS0yNTYwggEiMA0GCSqGSIb3DQEBAQUAA4IBDwAwggEKAoIBAQDGl4D5aMlKcBPjrF51yxDAZBiN0KszMnWh4UXlpy1FECNclsb4JL1vg/KbcfayrvhB8e8ZybQrVoXDP4izMgwwnsPFjzg8DlVpdNRrC+NjywU1tBHq03qMQYJgvN+1O9IQoZvX9BVruYHXIQnpEfputwrjYBU2CS4zOyuzwYdexVIGSheib2AhGmTIvvSS+J+5yIy4X/ucJUKsEgaoMokT7ertnczuhVKX1XuYAA94jiYJCQmPnmTLEV0rM9HFAnNpKTcpMRfNIDQHLB3KXhTXUI1uKpe1pWPrXJEpNHdeKjwi2PJPU53qg+zhQTcmZtWGWR5c/GbUDasBoMXT4NQjAgMBAAGjggGnMIIBozBCBggrBgEFBQcBAQQ2MDQwMgYIKwYBBQUHMAKGJmh0dHBzOi8vcm9vdGNhLmdvdi52bi9jcnQvdm5yY2EyNTYucDdiMIHgBgNVHSMEgdgwgdWAFH7wh+2xuJ37CINvpBb98bisYpsBoYGppIGmMIGjMQswCQYDVQQGEwJWTjEzMDEGA1UECgwqTWluaXN0cnkgb2YgSW5mb3JtYXRpb24gYW5kIENvbW11bmljYXRpb25zMTwwOgYDVQQLDDNOYXRpb25hbCBDZW50cmUgb2YgRGlnaXRhbCBTaWduYXR1cmUgQXV0aGVudGljYXRpb24xITAfBgNVBAMMGFZpZXRuYW0gTmF0aW9uYWwgUm9vdCBDQYIRAJWSu4zurVokprj3HX0yO1owEgYDVR0TAQH/BAgwBgEB/wIBADA3BgNVHR8EMDAuMCygKqAohiZodHRwczovL3Jvb3RjYS5nb3Yudm4vY3JsL3ZucmNhMjU2LmNybDAOBgNVHQ8BAf8EBAMCAYYwHQYDVR0OBBYEFLZNa2vWpp007TI57EJUrL4yY9hxMA0GCSqGSIb3DQEBCwUAA4ICAQAy80uZED/QGUdqC3qVis0tYbpVpQsxWzOej0P90c+jCakRWgOLCIF3drEgc+4ruOMM5ISVR67axQ7eEq6vv4zqt1pxzoWG7sx8utPJw5fk8Zr2/Zzjh2jvtlaP9wPTJt1HcEhlFQXCTn2eO1C+P7VB9iRcWCIlV8OzbP5/9EjC/1WexL5FBCz6+9Pf4BHHMKDHOPKY5szHGT5yOOzb+nkqLfKVIy8x05+EaZsy6CctWeTTXQHe7ANMb7i1U2tK7YFLX3w/GtdtjBwMYWGaW+lp22Qmx8jq534x5nGefu1cO/tazufAzKNFpOr9nicaZe0sZEEN9wyCcYEdpy9ZniYfKdepCNRcsL/YFLSwhs3oTrko4zVuEZKB7Jh+WoaRLgpe2YXR5lVvT1wHiiTJQZQx9HPzROSTJOVe97AILmz44lVLCzWARdUfDgM0M7zMlG/Jr8n0iFYBnDxZAZUbiVlFrHKxOp6m6OSvloJvHc/IX4WgvSliYQB25FMwydTcqpBgP0V5np0KneZeOK/gSn1pHjTAtQrdYoGsC2p3KtbB58YOBCNpTtLpx9FxnN/8YnHUbsiz2xGqz8nO9VwnzIiYKgmxtltEebRf1R904u6Sa9LGbgj4xkz/W0lz1jA7m/vc9WoGPqqv1AbkB8Yylmz/Cu+CmQ1AxnFFwhUL5ZgveQ==</xd:EncapsulatedX509Certificate>
            <xd:EncapsulatedX509Certificate>MIIG/DCCBOSgAwIBAgIRAJWSu4zurVokprj3HX0yO1owDQYJKoZIhvcNAQELBQAwgaMxCzAJBgNVBAYTAlZOMTMwMQYDVQQKDCpNaW5pc3RyeSBvZiBJbmZvcm1hdGlvbiBhbmQgQ29tbXVuaWNhdGlvbnMxPDA6BgNVBAsMM05hdGlvbmFsIENlbnRyZSBvZiBEaWdpdGFsIFNpZ25hdHVyZSBBdXRoZW50aWNhdGlvbjEhMB8GA1UEAwwYVmlldG5hbSBOYXRpb25hbCBSb290IENBMB4XDTE0MDQxNTE2MjkyMFoXDTM5MDQxNTE2MjkyMFowgaMxCzAJBgNVBAYTAlZOMTMwMQYDVQQKDCpNaW5pc3RyeSBvZiBJbmZvcm1hdGlvbiBhbmQgQ29tbXVuaWNhdGlvbnMxPDA6BgNVBAsMM05hdGlvbmFsIENlbnRyZSBvZiBEaWdpdGFsIFNpZ25hdHVyZSBBdXRoZW50aWNhdGlvbjEhMB8GA1UEAwwYVmlldG5hbSBOYXRpb25hbCBSb290IENBMIICIjANBgkqhkiG9w0BAQEFAAOCAg8AMIICCgKCAgEAuKxaewgw2XB6afUf4zeVThQDl/G9xj56UoT+8KbW7BeIjkUevwlUmK5/j4HQaIuNg7g9oiQaU2Gt7WM/fTR8p/PkQT7yzuY0uLzSxUO3d8LxBnFRhz/5Vnk6cfWcsZUwCEgU/LHrnVuRjIYsffdc3YDgUJkcbnnxRq6zTF9BG2xH3f3C68C4Y3yERae5MCukpNELXh6GctRR2FkShFeITzJUZSguCEJJAj5qYW3rakJud4XjFFVgMnl6+78PYxvlAA8oFQrUbAywWq6Lzn6zcpo+OZuWfF7NFVGEcAtDuN1oyvst+H68f6giZ4+dKI4dBcrFkYJ+ptf98+Dev/Ij6onjOLgVgE/6LwprDIVY7X0vdqGG7Nbh6gaeugCG5/mYtIVkHhwPK+KcTPETYZJDYxT3rUIahaYh1Qp+LfEDXTJI2XGKey9lBkmFgdGpZY65p3xvrYW+NHccbtPsR+swcuuGRV7UP/ndmRX08GiaMTfKrkR7V5RvferDiQ/vezfq2hDPHizFaqxtImTUu8wFvXGbo11hsrqLCaKQxZToonYp7ECVYFDueuL7E6Up4cXler1qLvp3w+QZVR4r58IKvxVrtHaRiZUsbDa335dAlWjgaJI8QWZ4HOHVZLQjrX+JkjDPJTMHNxuMEkElrCSF3rXqUKZ/JMvqKeY16jQDaH0CAwEAAaOCAScwggEjMA4GA1UdDwEB/wQEAwIBhjAPBgNVHRMBAf8EBTADAQH/MB0GA1UdDgQWBBR+8Iftsbid+wiDb6QW/fG4rGKbATCB4AYDVR0jBIHYMIHVgBR+8Iftsbid+wiDb6QW/fG4rGKbAaGBqaSBpjCBozELMAkGA1UEBhMCVk4xMzAxBgNVBAoMKk1pbmlzdHJ5IG9mIEluZm9ybWF0aW9uIGFuZCBDb21tdW5pY2F0aW9uczE8MDoGA1UECwwzTmF0aW9uYWwgQ2VudHJlIG9mIERpZ2l0YWwgU2lnbmF0dXJlIEF1dGhlbnRpY2F0aW9uMSEwHwYDVQQDDBhWaWV0bmFtIE5hdGlvbmFsIFJvb3QgQ0GCEQCVkruM7q1aJKa49x19MjtaMA0GCSqGSIb3DQEBCwUAA4ICAQBNNunXKvYvaxzgOPbKsmJLZ1gqHpJeHzT74IzBHDgp8bgbLDtqH+PZV+w7DwvfZD8xuFKQJz9v5TDpz/CYwrhA+BUsxyMbzS6Kv1lNa42Ja63BlEQ1AAVY+ZX3mFbVumOV43kLQgzQayYKPolq1o7Qxz3l2zgzhg4o436Vfek8Lrh/WcP5ezyC8Tt7VCaUOl/fuSaCPYvZbV7bZw/Eyj4xK1ud7Uq2Op54vSTegoh0+ZW28SQEgH49BjyjQTv56sTRolWZ4WxbHtbBJwTj7vliksebvvljoRYo9wg29AuY/Arw3NNhTyIbUFO75colaaF8i+5aAvmPQzfIk9m1bzK15VOk8t8QnV8i4I42jDLbVzbZFQZHbLL8gj+LTHVZc9sfKmfhkH2HDsngb6UvKDuWHB5+XQ5QoSiyGVJ0MeUYohPI6cghZXbIflHGyse9hbARM7Ubrisf/P//FDLlJ3UL7+aLIk9fw6n7Wy0WcgN+QxjfdxUM9VSCx705+uX/aN4y0g5LMNChDOzpBYUg6smm8A0W2LIAMw0Q9U9TLnHO8Ovw3ikuO5rfTSWwbYmyt15NsFp8LM/Q0Nu9QqaMNNy23YbQZZlfFormI9ioWEpjDbWqU9YyH6oHpGjsBbSoR4G0IUsfxaDdE3CXIx48pRolSddeayvR5sdOsNrhJOAFwg==</xd:EncapsulatedX509Certificate>
          </xd:CertificateValues>
        </xd:UnsignedSignatureProperties>
      </xd:UnsignedProperties>
    </xd:QualifyingProperties>
  </Object>
</Signature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Tong quan</vt:lpstr>
      <vt:lpstr>QuyDinhGia_HangNgay</vt:lpstr>
      <vt:lpstr>QuyDinhGia_Khac</vt:lpstr>
      <vt:lpstr>PhanHoiNHGS_06281</vt:lpstr>
      <vt:lpstr>SheetHidden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Hồng Vũ Minh</dc:creator>
  <cp:lastModifiedBy>Nickel</cp:lastModifiedBy>
  <dcterms:created xsi:type="dcterms:W3CDTF">2021-05-17T07:04:34Z</dcterms:created>
  <dcterms:modified xsi:type="dcterms:W3CDTF">2022-12-23T09:51:53Z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nerator">
    <vt:lpwstr>NPOI</vt:lpwstr>
  </property>
  <property fmtid="{D5CDD505-2E9C-101B-9397-08002B2CF9AE}" pid="3" name="Generator Version">
    <vt:lpwstr>2.4.1</vt:lpwstr>
  </property>
</Properties>
</file>