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CF_20829030\4. BAO CAO DINH KY\3.BAO CAO THANG\"/>
    </mc:Choice>
  </mc:AlternateContent>
  <bookViews>
    <workbookView xWindow="0" yWindow="0" windowWidth="19440" windowHeight="10605" firstSheet="4"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A22" authorId="0" shapeId="0">
      <text>
        <r>
          <rPr>
            <sz val="10"/>
            <rFont val="Arial"/>
            <family val="2"/>
          </rPr>
          <t>Ô chỉ tiêu có định dạng số. Đơn vị tính x 1 (hoặc %)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số. Đơn vị tính x 1 (hoặc %)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F23" authorId="0" shapeId="0">
      <text>
        <r>
          <rPr>
            <sz val="10"/>
            <rFont val="Arial"/>
            <family val="2"/>
          </rPr>
          <t>Ô chỉ tiêu có định dạng số. Đơn vị tính x 1 (hoặc %)</t>
        </r>
      </text>
    </comment>
    <comment ref="G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G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ký tự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ký tự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<sst xmlns="http://schemas.openxmlformats.org/spreadsheetml/2006/main" count="1518" uniqueCount="345">
  <si>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</si>
  <si>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</si>
  <si>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</si>
  <si>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</si>
  <si>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</si>
  <si>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</si>
  <si>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</si>
  <si>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</si>
  <si>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</si>
  <si>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</si>
  <si>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</si>
  <si>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</si>
  <si>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</si>
  <si>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</si>
  <si>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</si>
  <si>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</si>
  <si>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</si>
  <si>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</si>
  <si>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</si>
  <si>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</si>
  <si>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</si>
  <si>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</si>
  <si>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</si>
  <si>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</si>
  <si>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</si>
  <si>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</si>
  <si>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</si>
  <si>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</si>
  <si>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</si>
  <si>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</si>
  <si>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</si>
  <si>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</si>
  <si>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</si>
  <si>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</si>
  <si>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</si>
  <si>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</si>
  <si>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</si>
  <si>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</si>
  <si>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</si>
  <si>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</si>
  <si>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</si>
  <si>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</si>
  <si>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</si>
  <si>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</si>
  <si>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</si>
  <si>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</si>
  <si>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</si>
  <si>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</si>
  <si>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</si>
  <si>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</si>
  <si>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</si>
  <si>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</si>
  <si>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</si>
  <si>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</si>
  <si>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</si>
  <si>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</si>
  <si>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</si>
  <si>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</si>
  <si>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</si>
  <si>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</si>
  <si>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</si>
  <si>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</si>
  <si>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</si>
  <si>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</si>
  <si>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</si>
  <si>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</si>
  <si>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</si>
  <si>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</si>
  <si>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</si>
  <si>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</si>
  <si>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</si>
  <si>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</si>
  <si>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</si>
  <si>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</si>
  <si>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</si>
  <si>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</si>
  <si>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</si>
  <si>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</si>
  <si>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</si>
  <si>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</si>
  <si>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</si>
  <si>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</si>
  <si>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</si>
  <si>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</si>
  <si>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</si>
  <si>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</si>
  <si>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</si>
  <si>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</si>
  <si>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</si>
  <si>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</si>
  <si>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</si>
  <si>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</si>
  <si>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</si>
  <si>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</si>
  <si>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</si>
  <si>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</si>
  <si>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</si>
  <si>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</si>
  <si>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</si>
  <si>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</si>
  <si>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</si>
  <si>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</si>
  <si>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</si>
  <si>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</si>
  <si>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</si>
  <si>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</si>
  <si>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</si>
  <si>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</si>
  <si>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</si>
  <si>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</si>
  <si>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</si>
  <si>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</si>
  <si>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</si>
  <si>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</si>
  <si>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</si>
  <si>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</si>
  <si>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</si>
  <si>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</si>
  <si>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</si>
  <si>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</si>
  <si>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</si>
  <si>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</si>
  <si>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</si>
  <si>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</si>
  <si>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</si>
  <si>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</si>
  <si>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</si>
  <si>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</si>
  <si>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</si>
  <si>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</si>
  <si>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</si>
  <si>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</si>
  <si>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</si>
  <si>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</si>
  <si>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</si>
  <si>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</si>
  <si>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</si>
  <si>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</si>
  <si>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</si>
  <si>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</si>
  <si>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</si>
  <si>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</si>
  <si>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</si>
  <si>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</si>
  <si>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</si>
  <si>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</si>
  <si>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</si>
  <si>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</si>
  <si>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</si>
  <si>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</si>
  <si>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</si>
  <si>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</si>
  <si>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</si>
  <si>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</si>
  <si>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</si>
  <si>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</si>
  <si>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</si>
  <si>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</si>
  <si>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</si>
  <si>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</si>
  <si>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</si>
  <si>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</si>
  <si>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</si>
  <si>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</si>
  <si>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</si>
  <si>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</si>
  <si>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</si>
  <si>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</si>
  <si>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</si>
  <si>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</si>
  <si>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</si>
  <si>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</si>
  <si>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</si>
  <si>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</si>
  <si>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</si>
  <si>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</si>
  <si>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</si>
  <si>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</si>
  <si>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</si>
  <si>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</si>
  <si>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</si>
  <si>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</si>
  <si>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</si>
  <si>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</si>
  <si>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</si>
  <si>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</si>
  <si>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</si>
  <si>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</si>
  <si>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</si>
  <si>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</si>
  <si>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</si>
  <si>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</si>
  <si>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</si>
  <si>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</si>
  <si>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</si>
  <si>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</si>
  <si>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</si>
  <si>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</si>
  <si>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</si>
  <si>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</si>
  <si>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</si>
  <si>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</si>
  <si>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</si>
  <si>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</si>
  <si>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</si>
  <si>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</si>
  <si>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</si>
  <si>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</si>
  <si>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</si>
  <si>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</si>
  <si>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</si>
  <si>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</si>
  <si>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</si>
  <si>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</si>
  <si>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</si>
  <si>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</si>
  <si>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</si>
  <si>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</si>
  <si>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</si>
  <si>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</si>
  <si>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</si>
  <si>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</si>
  <si>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</si>
  <si>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</si>
  <si>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</si>
  <si>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</si>
  <si>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</si>
  <si>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</si>
  <si>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</si>
  <si>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</si>
  <si>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</si>
  <si>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</si>
  <si>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</si>
  <si>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</si>
  <si>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</si>
  <si>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</si>
  <si>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</si>
  <si>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</si>
  <si>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</si>
  <si>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</si>
  <si>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</si>
  <si>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</si>
  <si>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</si>
  <si>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</si>
  <si>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</si>
  <si>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</si>
  <si>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</si>
  <si>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</si>
  <si>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</si>
  <si>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</si>
  <si>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</si>
  <si>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</si>
  <si>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</si>
  <si>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</si>
  <si>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</si>
  <si>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</si>
  <si>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</si>
  <si>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</si>
  <si>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</si>
  <si>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</si>
  <si>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</si>
  <si>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</si>
  <si>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</si>
  <si>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</si>
  <si>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</si>
  <si>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</si>
  <si>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</si>
  <si>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</si>
  <si>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</si>
  <si>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</si>
  <si>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</si>
  <si>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</si>
  <si>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</si>
  <si>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</si>
  <si>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</si>
  <si>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</si>
  <si>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</si>
  <si>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</si>
  <si>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</si>
  <si>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</si>
  <si>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</si>
  <si>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</si>
  <si>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</si>
  <si>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</si>
  <si>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</si>
  <si>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</si>
  <si>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</si>
  <si>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</si>
  <si>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</si>
  <si>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</si>
  <si>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</si>
  <si>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</si>
  <si>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</si>
  <si>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</si>
  <si>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</si>
  <si>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</si>
  <si>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</si>
  <si>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</si>
  <si>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</si>
  <si>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</si>
  <si>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</si>
  <si>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</si>
  <si>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</si>
  <si>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</si>
  <si>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</si>
  <si>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</si>
  <si>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</si>
  <si>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</si>
  <si>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</si>
  <si>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</si>
  <si>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</si>
  <si>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</si>
  <si>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</si>
  <si>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</si>
  <si>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</si>
  <si>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</si>
  <si>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</si>
  <si>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</si>
  <si>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</si>
  <si>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</si>
  <si>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</si>
  <si>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</si>
  <si>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</si>
  <si>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</si>
  <si>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</si>
  <si>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</si>
  <si>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</si>
  <si>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</si>
  <si>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</si>
  <si>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</si>
  <si>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</si>
  <si>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</si>
  <si>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</si>
  <si>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</si>
  <si>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</si>
  <si>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</si>
  <si>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</si>
  <si>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Tiền gửi ngân hàng dưới 3 tháng</t>
  </si>
  <si>
    <t xml:space="preserve">     CVT122008       </t>
  </si>
  <si>
    <t>…</t>
  </si>
  <si>
    <t>Tiền gửi ngân hàng trên 3 tháng</t>
  </si>
  <si>
    <t xml:space="preserve">                                               -</t>
  </si>
  <si>
    <t>3. Tên Quỹ: Quỹ đầu tư Trái phiếu linh hoạt VND</t>
  </si>
  <si>
    <t>4. Ngày lập báo cáo: 05/09/2023</t>
  </si>
  <si>
    <t xml:space="preserve">     MSN121015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</si>
</sst>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7"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sz val="12"/>
      <color rgb="FFFF0000"/>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43" fontId="7" fillId="0" borderId="1" xfId="1" applyFont="1" applyFill="1" applyBorder="1" applyAlignment="1">
      <alignment horizontal="left"/>
    </xf>
    <xf numFmtId="164" fontId="7" fillId="0" borderId="1" xfId="1" applyNumberFormat="1" applyFont="1" applyFill="1" applyBorder="1" applyAlignment="1">
      <alignment horizontal="left"/>
    </xf>
    <xf numFmtId="10" fontId="0" fillId="0" borderId="0" xfId="2" applyNumberFormat="1" applyFont="1" applyFill="1"/>
    <xf numFmtId="164"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4" fontId="5" fillId="0" borderId="1" xfId="1" applyNumberFormat="1" applyFont="1" applyFill="1" applyBorder="1" applyAlignment="1">
      <alignment horizontal="left"/>
    </xf>
    <xf numFmtId="164"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43" fontId="3" fillId="0" borderId="1" xfId="1" applyFont="1" applyFill="1" applyBorder="1" applyAlignment="1">
      <alignment horizontal="left"/>
    </xf>
    <xf numFmtId="0" fontId="7" fillId="0" borderId="1" xfId="0" applyFont="1" applyFill="1" applyBorder="1" applyAlignment="1">
      <alignment horizontal="right"/>
    </xf>
    <xf numFmtId="164" fontId="12" fillId="0" borderId="1" xfId="1" applyNumberFormat="1" applyFont="1" applyFill="1" applyBorder="1" applyAlignment="1">
      <alignment horizontal="left"/>
    </xf>
    <xf numFmtId="164" fontId="3" fillId="0" borderId="1" xfId="1" applyNumberFormat="1" applyFont="1" applyFill="1" applyBorder="1" applyAlignment="1">
      <alignment horizontal="left"/>
    </xf>
    <xf numFmtId="164" fontId="0" fillId="0" borderId="0" xfId="0" applyNumberFormat="1" applyFill="1"/>
    <xf numFmtId="164"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43" fontId="0" fillId="0" borderId="0" xfId="1" applyFont="1" applyFill="1"/>
    <xf numFmtId="0" fontId="12" fillId="0" borderId="1" xfId="0" applyFont="1" applyFill="1" applyBorder="1" applyAlignment="1">
      <alignment horizontal="left"/>
    </xf>
    <xf numFmtId="164" fontId="16" fillId="0" borderId="1" xfId="1" applyNumberFormat="1" applyFont="1" applyFill="1" applyBorder="1" applyAlignment="1">
      <alignment horizontal="left"/>
    </xf>
    <xf numFmtId="0" fontId="7" fillId="0" borderId="1" xfId="0" applyFont="1" applyFill="1" applyBorder="1" applyAlignment="1">
      <alignment horizontal="left" wrapText="1"/>
    </xf>
    <xf numFmtId="0" fontId="12" fillId="0" borderId="1" xfId="0" applyFont="1" applyFill="1" applyBorder="1" applyAlignment="1">
      <alignment horizontal="left" wrapText="1"/>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workbookViewId="0">
      <selection activeCell="B28" sqref="B28"/>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41" t="s">
        <v>0</v>
      </c>
      <c r="B1" s="41"/>
      <c r="C1" s="41"/>
      <c r="D1" s="41"/>
    </row>
    <row r="2" spans="1:4" ht="9" customHeight="1" x14ac:dyDescent="0.2">
      <c r="A2" s="41"/>
      <c r="B2" s="41"/>
      <c r="C2" s="41"/>
      <c r="D2" s="41"/>
    </row>
    <row r="3" spans="1:4" ht="15" customHeight="1" x14ac:dyDescent="0.25">
      <c r="A3" s="1" t="s">
        <v>1</v>
      </c>
      <c r="B3" s="1" t="s">
        <v>1</v>
      </c>
      <c r="C3" s="2" t="s">
        <v>2</v>
      </c>
      <c r="D3" s="1" t="s">
        <v>334</v>
      </c>
    </row>
    <row r="4" spans="1:4" ht="15" customHeight="1" x14ac:dyDescent="0.25">
      <c r="A4" s="1" t="s">
        <v>1</v>
      </c>
      <c r="B4" s="1" t="s">
        <v>1</v>
      </c>
      <c r="C4" s="2"/>
      <c r="D4" s="1">
        <v>8</v>
      </c>
    </row>
    <row r="5" spans="1:4" ht="15" customHeight="1" x14ac:dyDescent="0.25">
      <c r="A5" s="1" t="s">
        <v>1</v>
      </c>
      <c r="B5" s="1" t="s">
        <v>1</v>
      </c>
      <c r="C5" s="2" t="s">
        <v>3</v>
      </c>
      <c r="D5" s="1">
        <v>2023</v>
      </c>
    </row>
    <row r="6" spans="1:4" ht="15" customHeight="1" x14ac:dyDescent="0.25">
      <c r="A6" s="1" t="s">
        <v>1</v>
      </c>
      <c r="B6" s="1" t="s">
        <v>1</v>
      </c>
      <c r="C6" s="1" t="s">
        <v>1</v>
      </c>
      <c r="D6" s="1" t="s">
        <v>1</v>
      </c>
    </row>
    <row r="7" spans="1:4" ht="15" customHeight="1" x14ac:dyDescent="0.25">
      <c r="A7" s="33" t="s">
        <v>335</v>
      </c>
      <c r="B7" s="33"/>
      <c r="C7" s="1"/>
      <c r="D7" s="1" t="s">
        <v>1</v>
      </c>
    </row>
    <row r="8" spans="1:4" ht="15" customHeight="1" x14ac:dyDescent="0.25">
      <c r="A8" s="33" t="s">
        <v>336</v>
      </c>
      <c r="B8" s="33"/>
      <c r="C8" s="1"/>
      <c r="D8" s="1" t="s">
        <v>1</v>
      </c>
    </row>
    <row r="9" spans="1:4" ht="15" customHeight="1" x14ac:dyDescent="0.25">
      <c r="A9" s="42" t="s">
        <v>342</v>
      </c>
      <c r="B9" s="42"/>
      <c r="C9" s="1"/>
      <c r="D9" s="1" t="s">
        <v>1</v>
      </c>
    </row>
    <row r="10" spans="1:4" ht="15" customHeight="1" x14ac:dyDescent="0.25">
      <c r="A10" s="42" t="s">
        <v>343</v>
      </c>
      <c r="B10" s="42"/>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40" t="s">
        <v>51</v>
      </c>
      <c r="B33" s="40"/>
      <c r="C33" s="40" t="s">
        <v>52</v>
      </c>
      <c r="D33" s="40"/>
    </row>
    <row r="34" spans="1:4" ht="15" customHeight="1" x14ac:dyDescent="0.2">
      <c r="A34" s="39" t="s">
        <v>53</v>
      </c>
      <c r="B34" s="39"/>
      <c r="C34" s="39" t="s">
        <v>53</v>
      </c>
      <c r="D34" s="39"/>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44" t="s">
        <v>5</v>
      </c>
      <c r="B1" s="44" t="s">
        <v>117</v>
      </c>
      <c r="C1" s="44" t="s">
        <v>234</v>
      </c>
      <c r="D1" s="44"/>
      <c r="E1" s="44" t="s">
        <v>235</v>
      </c>
      <c r="F1" s="44"/>
      <c r="G1" s="44" t="s">
        <v>315</v>
      </c>
    </row>
    <row r="2" spans="1:7" ht="15" customHeight="1" x14ac:dyDescent="0.2">
      <c r="A2" s="44"/>
      <c r="B2" s="44"/>
      <c r="C2" s="7" t="s">
        <v>306</v>
      </c>
      <c r="D2" s="7" t="s">
        <v>312</v>
      </c>
      <c r="E2" s="7" t="s">
        <v>306</v>
      </c>
      <c r="F2" s="7" t="s">
        <v>312</v>
      </c>
      <c r="G2" s="44"/>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44" t="s">
        <v>5</v>
      </c>
      <c r="B1" s="44" t="s">
        <v>324</v>
      </c>
      <c r="C1" s="44" t="s">
        <v>178</v>
      </c>
      <c r="D1" s="44" t="s">
        <v>179</v>
      </c>
      <c r="E1" s="44"/>
      <c r="F1" s="44" t="s">
        <v>180</v>
      </c>
      <c r="G1" s="44"/>
      <c r="H1" s="44" t="s">
        <v>325</v>
      </c>
    </row>
    <row r="2" spans="1:8" ht="15" customHeight="1" x14ac:dyDescent="0.2">
      <c r="A2" s="44"/>
      <c r="B2" s="44"/>
      <c r="C2" s="44"/>
      <c r="D2" s="7" t="s">
        <v>306</v>
      </c>
      <c r="E2" s="7" t="s">
        <v>312</v>
      </c>
      <c r="F2" s="7" t="s">
        <v>306</v>
      </c>
      <c r="G2" s="7" t="s">
        <v>312</v>
      </c>
      <c r="H2" s="44"/>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{'SheetId':'0e67e680-b807-4d33-99c0-7b78881f5ae3','UId':'9cbd5645-d1cc-4c66-9f84-d2f549c40baa','Col':4,'Row':3,'Format':'numberic','Value':'722409573','TargetCode':''}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{'SheetId':'0e67e680-b807-4d33-99c0-7b78881f5ae3','UId':'8adc06ea-6b87-4c42-b656-c6dbc003e2fd','Col':4,'Row':4,'Format':'numberic','Value':'22409573','TargetCode':''}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{'SheetId':'0e67e680-b807-4d33-99c0-7b78881f5ae3','UId':'ff256832-31a8-4b18-a932-43bc9d1665b9','Col':4,'Row':6,'ColDynamic':4,'RowDynamic':5,'Format':'numberic','Value':'700000000','TargetCode':''}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{'SheetId':'0e67e680-b807-4d33-99c0-7b78881f5ae3','UId':'c59bc369-ef6c-4ae7-8932-3d3cd7b0f999','Col':4,'Row':8,'ColDynamic':4,'RowDynamic':9,'Format':'numberic','Value':'49208058840','TargetCode':''}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{'SheetId':'0e67e680-b807-4d33-99c0-7b78881f5ae3','UId':'aaa47aee-de9e-4a72-aaac-e89970beaace','Col':4,'Row':13,'ColDynamic':4,'RowDynamic':12,'Format':'numberic','Value':'406712329','TargetCode':''}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{'SheetId':'0e67e680-b807-4d33-99c0-7b78881f5ae3','UId':'4db3253d-9c46-4d6e-918f-a429377ea210','Col':4,'Row':16,'Format':'numberic','Value':'355068','TargetCode':''}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{'SheetId':'0e67e680-b807-4d33-99c0-7b78881f5ae3','UId':'9165401c-9eab-437b-81ae-d4feb80e4e2f','Col':4,'Row':30,'Format':'numberic','Value':'50337535810','TargetCode':''}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{'SheetId':'0e67e680-b807-4d33-99c0-7b78881f5ae3','UId':'6823b56c-6355-4646-a028-45bac846780f','Col':4,'Row':37,'Format':'numberic','Value':'40203175','TargetCode':''}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{'SheetId':'0e67e680-b807-4d33-99c0-7b78881f5ae3','UId':'3c70b8a9-b1ec-43c2-876f-82404e71a395','Col':4,'Row':40,'Format':'numberic','Value':'40203175','TargetCode':''}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{'SheetId':'0e67e680-b807-4d33-99c0-7b78881f5ae3','UId':'47fa62ea-4432-4646-9d4f-ee5aab71af85','Col':4,'Row':41,'Format':'numberic','Value':'50297332635','TargetCode':''}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{'SheetId':'0e67e680-b807-4d33-99c0-7b78881f5ae3','UId':'7104513d-d6f9-4449-8a07-2e2ffcb96545','Col':4,'Row':42,'Format':'numberic','Value':'5013400','TargetCode':''}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{'SheetId':'0e67e680-b807-4d33-99c0-7b78881f5ae3','UId':'4e4f6161-da0f-463f-8dd1-39772b1d4eda','Col':4,'Row':43,'Format':'numberic','Value':'10032.57','TargetCode':''}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{'SheetId':'9e57442d-faa2-4732-bfe8-6082c7f4cc3b','UId':'1ab6082b-49bd-46b5-a368-d8740fb12834','Col':4,'Row':2,'Format':'numberic','Value':'104559844','TargetCode':''}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{'SheetId':'9e57442d-faa2-4732-bfe8-6082c7f4cc3b','UId':'44591e3f-5579-49aa-bc70-68808b3d1875','Col':6,'Row':2,'Format':'numberic','Value':'104559844','TargetCode':''}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{'SheetId':'9e57442d-faa2-4732-bfe8-6082c7f4cc3b','UId':'469f6a2b-25ef-4e27-93c5-0caee9db4d81','Col':4,'Row':5,'ColDynamic':4,'RowDynamic':4,'Format':'numberic','Value':'98431507','TargetCode':''}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{'SheetId':'9e57442d-faa2-4732-bfe8-6082c7f4cc3b','UId':'4ae5c9f2-f277-4de6-a00c-b59eae1b7410','Col':6,'Row':5,'ColDynamic':6,'RowDynamic':4,'Format':'numberic','Value':'98431507','TargetCode':''}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{'SheetId':'9e57442d-faa2-4732-bfe8-6082c7f4cc3b','UId':'5cf117a3-96d2-4aaf-916d-02b16ba83420','Col':4,'Row':7,'ColDynamic':4,'RowDynamic':4,'Format':'numberic','Value':'6128337','TargetCode':''}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{'SheetId':'9e57442d-faa2-4732-bfe8-6082c7f4cc3b','UId':'d5829e20-95a8-4535-904c-7e09f2cdc9f2','Col':6,'Row':7,'ColDynamic':6,'RowDynamic':4,'Format':'numberic','Value':'6128337','TargetCode':''}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{'SheetId':'9e57442d-faa2-4732-bfe8-6082c7f4cc3b','UId':'21f3c77c-886e-43f3-9ba5-fdc740bf45a7','Col':4,'Row':11,'ColDynamic':4,'RowDynamic':8,'Format':'numberic','Value':'49084871','TargetCode':''}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{'SheetId':'9e57442d-faa2-4732-bfe8-6082c7f4cc3b','UId':'c1a4252e-e2cb-4233-bed1-d3afc836ccc8','Col':6,'Row':11,'ColDynamic':6,'RowDynamic':8,'Format':'numberic','Value':'49084871','TargetCode':''}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{'SheetId':'9e57442d-faa2-4732-bfe8-6082c7f4cc3b','UId':'2b4c7218-ef2f-452d-80ea-cb1d29493e04','Col':4,'Row':12,'Format':'numberic','Value':'23108787','TargetCode':''}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{'SheetId':'9e57442d-faa2-4732-bfe8-6082c7f4cc3b','UId':'4e500903-fadf-4a73-8849-257ec68842d0','Col':6,'Row':12,'Format':'numberic','Value':'23108787','TargetCode':''}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{'SheetId':'9e57442d-faa2-4732-bfe8-6082c7f4cc3b','UId':'157e5771-4dd4-4ed6-838c-69dd228515cd','Col':4,'Row':14,'ColDynamic':4,'RowDynamic':11,'Format':'numberic','Value':'9590502','TargetCode':''}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{'SheetId':'9e57442d-faa2-4732-bfe8-6082c7f4cc3b','UId':'18031c0a-5fc4-4a35-8331-a60cef3972fd','Col':6,'Row':14,'ColDynamic':6,'RowDynamic':11,'Format':'numberic','Value':'9590502','TargetCode':''}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{'SheetId':'9e57442d-faa2-4732-bfe8-6082c7f4cc3b','UId':'963cdae6-2163-4975-9a2a-f08497c7292d','Col':4,'Row':17,'Format':'numberic','Value':'3725806','TargetCode':''}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{'SheetId':'9e57442d-faa2-4732-bfe8-6082c7f4cc3b','UId':'a66486eb-4505-4714-830d-ba2c3c0c6cd7','Col':6,'Row':17,'Format':'numberic','Value':'3725806','TargetCode':''}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{'SheetId':'9e57442d-faa2-4732-bfe8-6082c7f4cc3b','UId':'35799ba3-fea0-48d2-b27f-56054b206bd2','Col':4,'Row':24,'ColDynamic':4,'RowDynamic':23,'Format':'numberic','Value':'3397059','TargetCode':''}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{'SheetId':'9e57442d-faa2-4732-bfe8-6082c7f4cc3b','UId':'45a838e8-921d-463e-8daa-a5c771a772aa','Col':6,'Row':24,'ColDynamic':6,'RowDynamic':23,'Format':'numberic','Value':'3397059','TargetCode':''}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{'SheetId':'9e57442d-faa2-4732-bfe8-6082c7f4cc3b','UId':'1fe83977-2f78-4ce9-aa52-80fb62c52ad7','Col':4,'Row':26,'ColDynamic':4,'RowDynamic':19,'Format':'numberic','Value':'4064516','TargetCode':''}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{'SheetId':'9e57442d-faa2-4732-bfe8-6082c7f4cc3b','UId':'3873886c-5e1c-44a4-ba3a-dae5f5accc8b','Col':6,'Row':26,'ColDynamic':6,'RowDynamic':19,'Format':'numberic','Value':'4064516','TargetCode':''}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{'SheetId':'9e57442d-faa2-4732-bfe8-6082c7f4cc3b','UId':'22eae942-46a3-4663-8bad-854ee399b27a','Col':4,'Row':32,'Format':'numberic','Value':'4940848','TargetCode':''}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{'SheetId':'9e57442d-faa2-4732-bfe8-6082c7f4cc3b','UId':'38ae0936-1d1f-43c1-92bd-8403ec08cfeb','Col':6,'Row':32,'Format':'numberic','Value':'4940848','TargetCode':''}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{'SheetId':'9e57442d-faa2-4732-bfe8-6082c7f4cc3b','UId':'a2f958ce-55fd-4741-a0a1-bdcf0dd1c8ec','Col':4,'Row':35,'Format':'numberic','Value':'257353','TargetCode':''}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{'SheetId':'9e57442d-faa2-4732-bfe8-6082c7f4cc3b','UId':'61a21fd4-9c85-4c00-b1f5-a006461b16c9','Col':6,'Row':35,'Format':'numberic','Value':'257353','TargetCode':''}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{'SheetId':'9e57442d-faa2-4732-bfe8-6082c7f4cc3b','UId':'c95f90f6-640a-4331-b0e8-54422c753940','Col':4,'Row':38,'Format':'numberic','Value':'55474973','TargetCode':''}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{'SheetId':'9e57442d-faa2-4732-bfe8-6082c7f4cc3b','UId':'d743182c-5853-46f3-8604-ad3aa58840b8','Col':6,'Row':38,'Format':'numberic','Value':'55474973','TargetCode':''}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{'SheetId':'9e57442d-faa2-4732-bfe8-6082c7f4cc3b','UId':'5fb4cc84-0a90-4cae-ba19-392c839af798','Col':4,'Row':39,'Format':'numberic','Value':'107857662','TargetCode':''}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{'SheetId':'9e57442d-faa2-4732-bfe8-6082c7f4cc3b','UId':'d1eb0ab7-7a60-49c8-b8aa-39c894436edb','Col':6,'Row':39,'Format':'numberic','Value':'107857662','TargetCode':''}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{'SheetId':'9e57442d-faa2-4732-bfe8-6082c7f4cc3b','UId':'bab2e1a7-20d5-41fd-881b-9a21514bfc4f','Col':4,'Row':41,'Format':'numberic','Value':'107857662','TargetCode':''}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{'SheetId':'9e57442d-faa2-4732-bfe8-6082c7f4cc3b','UId':'04b06e65-b2eb-4858-bb0b-d72c0270f1f6','Col':6,'Row':41,'Format':'numberic','Value':'107857662','TargetCode':''}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{'SheetId':'9e57442d-faa2-4732-bfe8-6082c7f4cc3b','UId':'0c34f541-ad2d-4bff-9fce-284295e89335','Col':4,'Row':42,'Format':'numberic','Value':'163332635','TargetCode':''}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{'SheetId':'9e57442d-faa2-4732-bfe8-6082c7f4cc3b','UId':'943a903f-8f0c-48d3-9a7d-d0f797c51f06','Col':6,'Row':42,'Format':'numberic','Value':'163332635','TargetCode':''}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{'SheetId':'9e57442d-faa2-4732-bfe8-6082c7f4cc3b','UId':'14ba2d4e-fc98-469f-8702-009a93d663bf','Col':4,'Row':43,'Format':'numberic','Value':'50134000000','TargetCode':''}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{'SheetId':'9e57442d-faa2-4732-bfe8-6082c7f4cc3b','UId':'a1137c7a-72fe-4907-952f-0a4daf353a5c','Col':6,'Row':43,'Format':'numberic','Value':'50134000000','TargetCode':''}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{'SheetId':'9e57442d-faa2-4732-bfe8-6082c7f4cc3b','UId':'ae182ae4-ecb8-4b3e-87b1-02fe2b8c8c6e','Col':4,'Row':44,'Format':'numberic','Value':'163332635','TargetCode':''}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{'SheetId':'9e57442d-faa2-4732-bfe8-6082c7f4cc3b','UId':'b56d1f06-ac4a-4581-bd76-0a7116bb9601','Col':6,'Row':44,'Format':'numberic','Value':'163332635','TargetCode':''}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{'SheetId':'9e57442d-faa2-4732-bfe8-6082c7f4cc3b','UId':'071f8b6b-411a-4479-a1e0-68ae4989d4d4','Col':4,'Row':45,'Format':'numberic','Value':'163332635','TargetCode':''}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{'SheetId':'9e57442d-faa2-4732-bfe8-6082c7f4cc3b','UId':'ce2f8942-9d48-4663-bc86-864ddeb2e9fb','Col':6,'Row':45,'Format':'numberic','Value':'163332635','TargetCode':''}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{'SheetId':'9e57442d-faa2-4732-bfe8-6082c7f4cc3b','UId':'a1e12271-7d9c-46e1-be1f-d3831e97dba6','Col':4,'Row':48,'Format':'numberic','Value':'50297332635','TargetCode':''}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{'SheetId':'9e57442d-faa2-4732-bfe8-6082c7f4cc3b','UId':'d8a625ed-973b-4579-990b-8dd486f640c5','Col':6,'Row':48,'Format':'numberic','Value':'50297332635','TargetCode':''}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spans="1:1" x14ac:dyDescent="0.2">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spans="1:1" x14ac:dyDescent="0.2">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spans="1:1" x14ac:dyDescent="0.2">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{'SheetId':'1deb9a6e-dc5a-4908-87cc-034ee9747e20','UId':'2af5b400-8abe-46e3-8b64-7efb4d13db84','Col':4,'Row':15,'ColDynamic':4,'RowDynamic':16,'Format':'numberic','Value':'491000','TargetCode':''}</v>
      </c>
    </row>
    <row r="311" spans="1:1" x14ac:dyDescent="0.2">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{'SheetId':'1deb9a6e-dc5a-4908-87cc-034ee9747e20','UId':'142640d6-6a87-400c-bc3e-fd34124b8a95','Col':5,'Row':15,'ColDynamic':5,'RowDynamic':16,'Format':'numberic','Value':'','TargetCode':''}</v>
      </c>
    </row>
    <row r="312" spans="1:1" x14ac:dyDescent="0.2">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{'SheetId':'1deb9a6e-dc5a-4908-87cc-034ee9747e20','UId':'a4748164-33b9-46bd-8561-e8b3f76700ee','Col':6,'Row':15,'ColDynamic':6,'RowDynamic':16,'Format':'numberic','Value':'49208058840','TargetCode':''}</v>
      </c>
    </row>
    <row r="313" spans="1:1" x14ac:dyDescent="0.2">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{'SheetId':'1deb9a6e-dc5a-4908-87cc-034ee9747e20','UId':'8b15b2dd-95b7-4075-8cb9-63831db4f74a','Col':7,'Row':15,'ColDynamic':7,'RowDynamic':16,'Format':'numberic','Value':'0.97756193361822','TargetCode':''}</v>
      </c>
    </row>
    <row r="314" spans="1:1" x14ac:dyDescent="0.2">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spans="1:1" x14ac:dyDescent="0.2">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spans="1:1" x14ac:dyDescent="0.2">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spans="1:1" x14ac:dyDescent="0.2">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 ','TargetCode':''}</v>
      </c>
    </row>
    <row r="318" spans="1:1" x14ac:dyDescent="0.2">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spans="1:1" x14ac:dyDescent="0.2">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spans="1:1" x14ac:dyDescent="0.2">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spans="1:1" x14ac:dyDescent="0.2">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spans="1:1" x14ac:dyDescent="0.2">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spans="1:1" x14ac:dyDescent="0.2">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 ','TargetCode':''}</v>
      </c>
    </row>
    <row r="324" spans="1:1" x14ac:dyDescent="0.2">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 ','TargetCode':''}</v>
      </c>
    </row>
    <row r="325" spans="1:1" x14ac:dyDescent="0.2">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{'SheetId':'1deb9a6e-dc5a-4908-87cc-034ee9747e20','UId':'740ad2fc-8f8c-4571-bfbb-d73a204a23fa','Col':4,'Row':19,'Format':'numberic','Value':'491000','TargetCode':''}</v>
      </c>
    </row>
    <row r="326" spans="1:1" x14ac:dyDescent="0.2">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{'SheetId':'1deb9a6e-dc5a-4908-87cc-034ee9747e20','UId':'41643327-c3cb-4259-acbc-d10c8c939580','Col':5,'Row':19,'Format':'numberic','Value':'','TargetCode':''}</v>
      </c>
    </row>
    <row r="327" spans="1:1" x14ac:dyDescent="0.2">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{'SheetId':'1deb9a6e-dc5a-4908-87cc-034ee9747e20','UId':'d007d564-0a98-45f4-94c4-a2e4056245bc','Col':6,'Row':19,'Format':'numberic','Value':'49208058840','TargetCode':''}</v>
      </c>
    </row>
    <row r="328" spans="1:1" x14ac:dyDescent="0.2">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{'SheetId':'1deb9a6e-dc5a-4908-87cc-034ee9747e20','UId':'87b8e950-d5f9-45b4-8cfb-d8108dd16f8f','Col':7,'Row':19,'Format':'numberic','Value':'0.97756193361822','TargetCode':''}</v>
      </c>
    </row>
    <row r="329" spans="1:1" x14ac:dyDescent="0.2">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 ','TargetCode':''}</v>
      </c>
    </row>
    <row r="330" spans="1:1" x14ac:dyDescent="0.2">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 ','TargetCode':''}</v>
      </c>
    </row>
    <row r="331" spans="1:1" x14ac:dyDescent="0.2">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 ','TargetCode':''}</v>
      </c>
    </row>
    <row r="332" spans="1:1" x14ac:dyDescent="0.2">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 ','TargetCode':''}</v>
      </c>
    </row>
    <row r="333" spans="1:1" x14ac:dyDescent="0.2">
      <c r="A333" t="str">
        <f>CONCATENATE("{'SheetId':'1deb9a6e-dc5a-4908-87cc-034ee9747e20'",",","'UId':'4fe6fd2f-049f-4c3b-a78b-58fd08d62d7d'",",'Col':",COLUMN(BCDanhMucDauTu_06029!A22),",'Row':",ROW(BCDanhMucDauTu_06029!A22),",","'ColDynamic':",COLUMN(BCDanhMucDauTu_06029!A25),",","'RowDynamic':",ROW(BCDanhMucDauTu_06029!A25),",","'Format':'numberic'",",'Value':'",SUBSTITUTE(BCDanhMucDauTu_06029!A22,"'","\'"),"','TargetCode':''}")</f>
        <v>{'SheetId':'1deb9a6e-dc5a-4908-87cc-034ee9747e20','UId':'4fe6fd2f-049f-4c3b-a78b-58fd08d62d7d','Col':1,'Row':22,'ColDynamic':1,'RowDynamic':25,'Format':'numberic','Value':' ','TargetCode':''}</v>
      </c>
    </row>
    <row r="334" spans="1:1" x14ac:dyDescent="0.2">
      <c r="A334" t="str">
        <f>CONCATENATE("{'SheetId':'1deb9a6e-dc5a-4908-87cc-034ee9747e20'",",","'UId':'21737fa5-5263-466a-9802-c554ec94ffeb'",",'Col':",COLUMN(BCDanhMucDauTu_06029!B22),",'Row':",ROW(BCDanhMucDauTu_06029!B22),",","'ColDynamic':",COLUMN(BCDanhMucDauTu_06029!B25),",","'RowDynamic':",ROW(BCDanhMucDauTu_06029!B25),",","'Format':'string'",",'Value':'",SUBSTITUTE(BCDanhMucDauTu_06029!B22,"'","\'"),"','TargetCode':''}")</f>
        <v>{'SheetId':'1deb9a6e-dc5a-4908-87cc-034ee9747e20','UId':'21737fa5-5263-466a-9802-c554ec94ffeb','Col':2,'Row':22,'ColDynamic':2,'RowDynamic':25,'Format':'string','Value':'Tổng','TargetCode':''}</v>
      </c>
    </row>
    <row r="335" spans="1:1" x14ac:dyDescent="0.2">
      <c r="A335" t="str">
        <f>CONCATENATE("{'SheetId':'1deb9a6e-dc5a-4908-87cc-034ee9747e20'",",","'UId':'b1780ae8-e3e9-4d68-b8e3-06dc22233b5c'",",'Col':",COLUMN(BCDanhMucDauTu_06029!C22),",'Row':",ROW(BCDanhMucDauTu_06029!C22),",","'ColDynamic':",COLUMN(BCDanhMucDauTu_06029!C25),",","'RowDynamic':",ROW(BCDanhMucDauTu_06029!C25),",","'Format':'numberic'",",'Value':'",SUBSTITUTE(BCDanhMucDauTu_06029!C22,"'","\'"),"','TargetCode':''}")</f>
        <v>{'SheetId':'1deb9a6e-dc5a-4908-87cc-034ee9747e20','UId':'b1780ae8-e3e9-4d68-b8e3-06dc22233b5c','Col':3,'Row':22,'ColDynamic':3,'RowDynamic':25,'Format':'numberic','Value':'2257','TargetCode':''}</v>
      </c>
    </row>
    <row r="336" spans="1:1" x14ac:dyDescent="0.2">
      <c r="A336" t="str">
        <f>CONCATENATE("{'SheetId':'1deb9a6e-dc5a-4908-87cc-034ee9747e20'",",","'UId':'fd0c415a-d2bc-42ee-b389-414f8400dae8'",",'Col':",COLUMN(BCDanhMucDauTu_06029!D22),",'Row':",ROW(BCDanhMucDauTu_06029!D22),",","'ColDynamic':",COLUMN(BCDanhMucDauTu_06029!D25),",","'RowDynamic':",ROW(BCDanhMucDauTu_06029!D25),",","'Format':'numberic'",",'Value':'",SUBSTITUTE(BCDanhMucDauTu_06029!D22,"'","\'"),"','TargetCode':''}")</f>
        <v>{'SheetId':'1deb9a6e-dc5a-4908-87cc-034ee9747e20','UId':'fd0c415a-d2bc-42ee-b389-414f8400dae8','Col':4,'Row':22,'ColDynamic':4,'RowDynamic':25,'Format':'numberic','Value':' ','TargetCode':''}</v>
      </c>
    </row>
    <row r="337" spans="1:1" x14ac:dyDescent="0.2">
      <c r="A337" t="str">
        <f>CONCATENATE("{'SheetId':'1deb9a6e-dc5a-4908-87cc-034ee9747e20'",",","'UId':'816243e8-9c85-4ba1-805c-371f6b4844e4'",",'Col':",COLUMN(BCDanhMucDauTu_06029!E22),",'Row':",ROW(BCDanhMucDauTu_06029!E22),",","'ColDynamic':",COLUMN(BCDanhMucDauTu_06029!E25),",","'RowDynamic':",ROW(BCDanhMucDauTu_06029!E25),",","'Format':'numberic'",",'Value':'",SUBSTITUTE(BCDanhMucDauTu_06029!E22,"'","\'"),"','TargetCode':''}")</f>
        <v>{'SheetId':'1deb9a6e-dc5a-4908-87cc-034ee9747e20','UId':'816243e8-9c85-4ba1-805c-371f6b4844e4','Col':5,'Row':22,'ColDynamic':5,'RowDynamic':25,'Format':'numberic','Value':' ','TargetCode':''}</v>
      </c>
    </row>
    <row r="338" spans="1:1" x14ac:dyDescent="0.2">
      <c r="A338" t="str">
        <f>CONCATENATE("{'SheetId':'1deb9a6e-dc5a-4908-87cc-034ee9747e20'",",","'UId':'2efa8183-1804-400f-919b-54e0d328e017'",",'Col':",COLUMN(BCDanhMucDauTu_06029!F22),",'Row':",ROW(BCDanhMucDauTu_06029!F22),",","'ColDynamic':",COLUMN(BCDanhMucDauTu_06029!F25),",","'RowDynamic':",ROW(BCDanhMucDauTu_06029!F25),",","'Format':'numberic'",",'Value':'",SUBSTITUTE(BCDanhMucDauTu_06029!F22,"'","\'"),"','TargetCode':''}")</f>
        <v>{'SheetId':'1deb9a6e-dc5a-4908-87cc-034ee9747e20','UId':'2efa8183-1804-400f-919b-54e0d328e017','Col':6,'Row':22,'ColDynamic':6,'RowDynamic':25,'Format':'numberic','Value':'407067397','TargetCode':''}</v>
      </c>
    </row>
    <row r="339" spans="1:1" x14ac:dyDescent="0.2">
      <c r="A339" t="str">
        <f>CONCATENATE("{'SheetId':'1deb9a6e-dc5a-4908-87cc-034ee9747e20'",",","'UId':'890ca93f-4ffa-4063-bc4e-3ca8427d321f'",",'Col':",COLUMN(BCDanhMucDauTu_06029!G22),",'Row':",ROW(BCDanhMucDauTu_06029!G22),",","'ColDynamic':",COLUMN(BCDanhMucDauTu_06029!G25),",","'RowDynamic':",ROW(BCDanhMucDauTu_06029!G25),",","'Format':'numberic'",",'Value':'",SUBSTITUTE(BCDanhMucDauTu_06029!G22,"'","\'"),"','TargetCode':''}")</f>
        <v>{'SheetId':'1deb9a6e-dc5a-4908-87cc-034ee9747e20','UId':'890ca93f-4ffa-4063-bc4e-3ca8427d321f','Col':7,'Row':22,'ColDynamic':7,'RowDynamic':25,'Format':'numberic','Value':'0.0080867565416091','TargetCode':''}</v>
      </c>
    </row>
    <row r="340" spans="1:1" x14ac:dyDescent="0.2">
      <c r="A340" t="str">
        <f>CONCATENATE("{'SheetId':'1deb9a6e-dc5a-4908-87cc-034ee9747e20'",",","'UId':'df249e66-a9ea-45a2-9c76-d51aecb2379d'",",'Col':",COLUMN(BCDanhMucDauTu_06029!D23),",'Row':",ROW(BCDanhMucDauTu_06029!D23),",","'Format':'numberic'",",'Value':'",SUBSTITUTE(BCDanhMucDauTu_06029!D23,"'","\'"),"','TargetCode':''}")</f>
        <v>{'SheetId':'1deb9a6e-dc5a-4908-87cc-034ee9747e20','UId':'df249e66-a9ea-45a2-9c76-d51aecb2379d','Col':4,'Row':23,'Format':'numberic','Value':' ','TargetCode':''}</v>
      </c>
    </row>
    <row r="341" spans="1:1" x14ac:dyDescent="0.2">
      <c r="A341" t="str">
        <f>CONCATENATE("{'SheetId':'1deb9a6e-dc5a-4908-87cc-034ee9747e20'",",","'UId':'a81df1b4-0c26-4bbd-9a9d-27dc4b538b2c'",",'Col':",COLUMN(BCDanhMucDauTu_06029!E23),",'Row':",ROW(BCDanhMucDauTu_06029!E23),",","'Format':'numberic'",",'Value':'",SUBSTITUTE(BCDanhMucDauTu_06029!E23,"'","\'"),"','TargetCode':''}")</f>
        <v>{'SheetId':'1deb9a6e-dc5a-4908-87cc-034ee9747e20','UId':'a81df1b4-0c26-4bbd-9a9d-27dc4b538b2c','Col':5,'Row':23,'Format':'numberic','Value':' ','TargetCode':''}</v>
      </c>
    </row>
    <row r="342" spans="1:1" x14ac:dyDescent="0.2">
      <c r="A342" t="str">
        <f>CONCATENATE("{'SheetId':'1deb9a6e-dc5a-4908-87cc-034ee9747e20'",",","'UId':'4a9e3616-ca24-464d-b5e2-89b07d4dab94'",",'Col':",COLUMN(BCDanhMucDauTu_06029!F23),",'Row':",ROW(BCDanhMucDauTu_06029!F23),",","'Format':'numberic'",",'Value':'",SUBSTITUTE(BCDanhMucDauTu_06029!F23,"'","\'"),"','TargetCode':''}")</f>
        <v>{'SheetId':'1deb9a6e-dc5a-4908-87cc-034ee9747e20','UId':'4a9e3616-ca24-464d-b5e2-89b07d4dab94','Col':6,'Row':23,'Format':'numberic','Value':' ','TargetCode':''}</v>
      </c>
    </row>
    <row r="343" spans="1:1" x14ac:dyDescent="0.2">
      <c r="A343" t="str">
        <f>CONCATENATE("{'SheetId':'1deb9a6e-dc5a-4908-87cc-034ee9747e20'",",","'UId':'4cbb5dbb-7a56-4367-b451-172c5d9fc088'",",'Col':",COLUMN(BCDanhMucDauTu_06029!G23),",'Row':",ROW(BCDanhMucDauTu_06029!G23),",","'Format':'numberic'",",'Value':'",SUBSTITUTE(BCDanhMucDauTu_06029!G23,"'","\'"),"','TargetCode':''}")</f>
        <v>{'SheetId':'1deb9a6e-dc5a-4908-87cc-034ee9747e20','UId':'4cbb5dbb-7a56-4367-b451-172c5d9fc088','Col':7,'Row':23,'Format':'numberic','Value':' ','TargetCode':''}</v>
      </c>
    </row>
    <row r="344" spans="1:1" x14ac:dyDescent="0.2">
      <c r="A344" t="str">
        <f>CONCATENATE("{'SheetId':'1deb9a6e-dc5a-4908-87cc-034ee9747e20'",",","'UId':'70357de6-0706-48a2-a361-da95bcaa1827'",",'Col':",COLUMN(BCDanhMucDauTu_06029!D24),",'Row':",ROW(BCDanhMucDauTu_06029!D24),",","'Format':'numberic'",",'Value':'",SUBSTITUTE(BCDanhMucDauTu_06029!D24,"'","\'"),"','TargetCode':''}")</f>
        <v>{'SheetId':'1deb9a6e-dc5a-4908-87cc-034ee9747e20','UId':'70357de6-0706-48a2-a361-da95bcaa1827','Col':4,'Row':24,'Format':'numberic','Value':' ','TargetCode':''}</v>
      </c>
    </row>
    <row r="345" spans="1:1" x14ac:dyDescent="0.2">
      <c r="A345" t="str">
        <f>CONCATENATE("{'SheetId':'1deb9a6e-dc5a-4908-87cc-034ee9747e20'",",","'UId':'4f148c59-190d-4dad-aff9-126f4ce81c6d'",",'Col':",COLUMN(BCDanhMucDauTu_06029!E24),",'Row':",ROW(BCDanhMucDauTu_06029!E24),",","'Format':'numberic'",",'Value':'",SUBSTITUTE(BCDanhMucDauTu_06029!E24,"'","\'"),"','TargetCode':''}")</f>
        <v>{'SheetId':'1deb9a6e-dc5a-4908-87cc-034ee9747e20','UId':'4f148c59-190d-4dad-aff9-126f4ce81c6d','Col':5,'Row':24,'Format':'numberic','Value':' ','TargetCode':''}</v>
      </c>
    </row>
    <row r="346" spans="1:1" x14ac:dyDescent="0.2">
      <c r="A346" t="str">
        <f>CONCATENATE("{'SheetId':'1deb9a6e-dc5a-4908-87cc-034ee9747e20'",",","'UId':'6ba9d2bf-7322-4bb6-be73-05a728f53c5a'",",'Col':",COLUMN(BCDanhMucDauTu_06029!F24),",'Row':",ROW(BCDanhMucDauTu_06029!F24),",","'Format':'numberic'",",'Value':'",SUBSTITUTE(BCDanhMucDauTu_06029!F24,"'","\'"),"','TargetCode':''}")</f>
        <v>{'SheetId':'1deb9a6e-dc5a-4908-87cc-034ee9747e20','UId':'6ba9d2bf-7322-4bb6-be73-05a728f53c5a','Col':6,'Row':24,'Format':'numberic','Value':'22409573','TargetCode':''}</v>
      </c>
    </row>
    <row r="347" spans="1:1" x14ac:dyDescent="0.2">
      <c r="A347" t="str">
        <f>CONCATENATE("{'SheetId':'1deb9a6e-dc5a-4908-87cc-034ee9747e20'",",","'UId':'cad08826-aed0-458d-a3df-563ee1ca2782'",",'Col':",COLUMN(BCDanhMucDauTu_06029!G24),",'Row':",ROW(BCDanhMucDauTu_06029!G24),",","'Format':'numberic'",",'Value':'",SUBSTITUTE(BCDanhMucDauTu_06029!G24,"'","\'"),"','TargetCode':''}")</f>
        <v>{'SheetId':'1deb9a6e-dc5a-4908-87cc-034ee9747e20','UId':'cad08826-aed0-458d-a3df-563ee1ca2782','Col':7,'Row':24,'Format':'numberic','Value':'0.00044518613474814','TargetCode':''}</v>
      </c>
    </row>
    <row r="348" spans="1:1" x14ac:dyDescent="0.2">
      <c r="A348" t="str">
        <f>CONCATENATE("{'SheetId':'1deb9a6e-dc5a-4908-87cc-034ee9747e20'",",","'UId':'26452794-e0d2-44f2-8c51-7f5465fbf4cf'",",'Col':",COLUMN(BCDanhMucDauTu_06029!A26),",'Row':",ROW(BCDanhMucDauTu_06029!A26),",","'ColDynamic':",COLUMN(BCDanhMucDauTu_06029!A23),",","'RowDynamic':",ROW(BCDanhMucDauTu_06029!A23),",","'Format':'string'",",'Value':'",SUBSTITUTE(BCDanhMucDauTu_06029!A26,"'","\'"),"','TargetCode':''}")</f>
        <v>{'SheetId':'1deb9a6e-dc5a-4908-87cc-034ee9747e20','UId':'26452794-e0d2-44f2-8c51-7f5465fbf4cf','Col':1,'Row':26,'ColDynamic':1,'RowDynamic':23,'Format':'string','Value':' ','TargetCode':''}</v>
      </c>
    </row>
    <row r="349" spans="1:1" x14ac:dyDescent="0.2">
      <c r="A349" t="str">
        <f>CONCATENATE("{'SheetId':'1deb9a6e-dc5a-4908-87cc-034ee9747e20'",",","'UId':'9b14eff9-5e45-4cf1-9494-0604b89ed28b'",",'Col':",COLUMN(BCDanhMucDauTu_06029!B26),",'Row':",ROW(BCDanhMucDauTu_06029!B26),",","'ColDynamic':",COLUMN(BCDanhMucDauTu_06029!B23),",","'RowDynamic':",ROW(BCDanhMucDauTu_06029!B23),",","'Format':'string'",",'Value':'",SUBSTITUTE(BCDanhMucDauTu_06029!B26,"'","\'"),"','TargetCode':''}")</f>
        <v>{'SheetId':'1deb9a6e-dc5a-4908-87cc-034ee9747e20','UId':'9b14eff9-5e45-4cf1-9494-0604b89ed28b','Col':2,'Row':26,'ColDynamic':2,'RowDynamic':23,'Format':'string','Value':'Tiền gửi ngân hàng dưới 3 tháng','TargetCode':''}</v>
      </c>
    </row>
    <row r="350" spans="1:1" x14ac:dyDescent="0.2">
      <c r="A350" t="str">
        <f>CONCATENATE("{'SheetId':'1deb9a6e-dc5a-4908-87cc-034ee9747e20'",",","'UId':'8d66f097-23e3-4ef9-8131-e5ac52c6b32f'",",'Col':",COLUMN(BCDanhMucDauTu_06029!C26),",'Row':",ROW(BCDanhMucDauTu_06029!C26),",","'ColDynamic':",COLUMN(BCDanhMucDauTu_06029!C23),",","'RowDynamic':",ROW(BCDanhMucDauTu_06029!C23),",","'Format':'string'",",'Value':'",SUBSTITUTE(BCDanhMucDauTu_06029!C26,"'","\'"),"','TargetCode':''}")</f>
        <v>{'SheetId':'1deb9a6e-dc5a-4908-87cc-034ee9747e20','UId':'8d66f097-23e3-4ef9-8131-e5ac52c6b32f','Col':3,'Row':26,'ColDynamic':3,'RowDynamic':23,'Format':'string','Value':'2260','TargetCode':''}</v>
      </c>
    </row>
    <row r="351" spans="1:1" x14ac:dyDescent="0.2">
      <c r="A351" t="str">
        <f>CONCATENATE("{'SheetId':'1deb9a6e-dc5a-4908-87cc-034ee9747e20'",",","'UId':'ead9614a-658c-4220-bedf-ca1bfba113ca'",",'Col':",COLUMN(BCDanhMucDauTu_06029!D26),",'Row':",ROW(BCDanhMucDauTu_06029!D26),",","'ColDynamic':",COLUMN(BCDanhMucDauTu_06029!D23),",","'RowDynamic':",ROW(BCDanhMucDauTu_06029!D23),",","'Format':'numberic'",",'Value':'",SUBSTITUTE(BCDanhMucDauTu_06029!D26,"'","\'"),"','TargetCode':''}")</f>
        <v>{'SheetId':'1deb9a6e-dc5a-4908-87cc-034ee9747e20','UId':'ead9614a-658c-4220-bedf-ca1bfba113ca','Col':4,'Row':26,'ColDynamic':4,'RowDynamic':23,'Format':'numberic','Value':' ','TargetCode':''}</v>
      </c>
    </row>
    <row r="352" spans="1:1" x14ac:dyDescent="0.2">
      <c r="A352" t="str">
        <f>CONCATENATE("{'SheetId':'1deb9a6e-dc5a-4908-87cc-034ee9747e20'",",","'UId':'4fdfc09c-5e5b-40ad-b617-c48d140e6fbc'",",'Col':",COLUMN(BCDanhMucDauTu_06029!E26),",'Row':",ROW(BCDanhMucDauTu_06029!E26),",","'ColDynamic':",COLUMN(BCDanhMucDauTu_06029!E23),",","'RowDynamic':",ROW(BCDanhMucDauTu_06029!E23),",","'Format':'numberic'",",'Value':'",SUBSTITUTE(BCDanhMucDauTu_06029!E26,"'","\'"),"','TargetCode':''}")</f>
        <v>{'SheetId':'1deb9a6e-dc5a-4908-87cc-034ee9747e20','UId':'4fdfc09c-5e5b-40ad-b617-c48d140e6fbc','Col':5,'Row':26,'ColDynamic':5,'RowDynamic':23,'Format':'numberic','Value':' ','TargetCode':''}</v>
      </c>
    </row>
    <row r="353" spans="1:1" x14ac:dyDescent="0.2">
      <c r="A353" t="str">
        <f>CONCATENATE("{'SheetId':'1deb9a6e-dc5a-4908-87cc-034ee9747e20'",",","'UId':'ba8351a8-8ef9-4c39-b20c-9e499c7302c4'",",'Col':",COLUMN(BCDanhMucDauTu_06029!F26),",'Row':",ROW(BCDanhMucDauTu_06029!F26),",","'ColDynamic':",COLUMN(BCDanhMucDauTu_06029!F23),",","'RowDynamic':",ROW(BCDanhMucDauTu_06029!F23),",","'Format':'numberic'",",'Value':'",SUBSTITUTE(BCDanhMucDauTu_06029!F26,"'","\'"),"','TargetCode':''}")</f>
        <v>{'SheetId':'1deb9a6e-dc5a-4908-87cc-034ee9747e20','UId':'ba8351a8-8ef9-4c39-b20c-9e499c7302c4','Col':6,'Row':26,'ColDynamic':6,'RowDynamic':23,'Format':'numberic','Value':'700000000','TargetCode':''}</v>
      </c>
    </row>
    <row r="354" spans="1:1" x14ac:dyDescent="0.2">
      <c r="A354" t="str">
        <f>CONCATENATE("{'SheetId':'1deb9a6e-dc5a-4908-87cc-034ee9747e20'",",","'UId':'20aec549-2649-4108-8c50-4ff697541fea'",",'Col':",COLUMN(BCDanhMucDauTu_06029!G26),",'Row':",ROW(BCDanhMucDauTu_06029!G26),",","'ColDynamic':",COLUMN(BCDanhMucDauTu_06029!G23),",","'RowDynamic':",ROW(BCDanhMucDauTu_06029!G23),",","'Format':'numberic'",",'Value':'",SUBSTITUTE(BCDanhMucDauTu_06029!G26,"'","\'"),"','TargetCode':''}")</f>
        <v>{'SheetId':'1deb9a6e-dc5a-4908-87cc-034ee9747e20','UId':'20aec549-2649-4108-8c50-4ff697541fea','Col':7,'Row':26,'ColDynamic':7,'RowDynamic':23,'Format':'numberic','Value':'0.0139061237054226','TargetCode':''}</v>
      </c>
    </row>
    <row r="355" spans="1:1" x14ac:dyDescent="0.2">
      <c r="A355" t="str">
        <f>CONCATENATE("{'SheetId':'1deb9a6e-dc5a-4908-87cc-034ee9747e20'",",","'UId':'c94d94d7-01a6-4c24-95e6-4f83c62d0567'",",'Col':",COLUMN(BCDanhMucDauTu_06029!A28),",'Row':",ROW(BCDanhMucDauTu_06029!A28),",","'ColDynamic':",COLUMN(BCDanhMucDauTu_06029!A25),",","'RowDynamic':",ROW(BCDanhMucDauTu_06029!A25),",","'Format':'string'",",'Value':'",SUBSTITUTE(BCDanhMucDauTu_06029!A28,"'","\'"),"','TargetCode':''}")</f>
        <v>{'SheetId':'1deb9a6e-dc5a-4908-87cc-034ee9747e20','UId':'c94d94d7-01a6-4c24-95e6-4f83c62d0567','Col':1,'Row':28,'ColDynamic':1,'RowDynamic':25,'Format':'string','Value':' ','TargetCode':''}</v>
      </c>
    </row>
    <row r="356" spans="1:1" x14ac:dyDescent="0.2">
      <c r="A356" t="str">
        <f>CONCATENATE("{'SheetId':'1deb9a6e-dc5a-4908-87cc-034ee9747e20'",",","'UId':'333b59bf-d7bf-4903-a769-681773c5c1d6'",",'Col':",COLUMN(BCDanhMucDauTu_06029!B28),",'Row':",ROW(BCDanhMucDauTu_06029!B28),",","'ColDynamic':",COLUMN(BCDanhMucDauTu_06029!B25),",","'RowDynamic':",ROW(BCDanhMucDauTu_06029!B25),",","'Format':'string'",",'Value':'",SUBSTITUTE(BCDanhMucDauTu_06029!B28,"'","\'"),"','TargetCode':''}")</f>
        <v>{'SheetId':'1deb9a6e-dc5a-4908-87cc-034ee9747e20','UId':'333b59bf-d7bf-4903-a769-681773c5c1d6','Col':2,'Row':28,'ColDynamic':2,'RowDynamic':25,'Format':'string','Value':'Chứng chỉ tiền gửi','TargetCode':''}</v>
      </c>
    </row>
    <row r="357" spans="1:1" x14ac:dyDescent="0.2">
      <c r="A357" t="str">
        <f>CONCATENATE("{'SheetId':'1deb9a6e-dc5a-4908-87cc-034ee9747e20'",",","'UId':'70dcb08c-d0c0-43e8-87c7-cb83b1736902'",",'Col':",COLUMN(BCDanhMucDauTu_06029!C28),",'Row':",ROW(BCDanhMucDauTu_06029!C28),",","'ColDynamic':",COLUMN(BCDanhMucDauTu_06029!C25),",","'RowDynamic':",ROW(BCDanhMucDauTu_06029!C25),",","'Format':'string'",",'Value':'",SUBSTITUTE(BCDanhMucDauTu_06029!C28,"'","\'"),"','TargetCode':''}")</f>
        <v>{'SheetId':'1deb9a6e-dc5a-4908-87cc-034ee9747e20','UId':'70dcb08c-d0c0-43e8-87c7-cb83b1736902','Col':3,'Row':28,'ColDynamic':3,'RowDynamic':25,'Format':'string','Value':'2261','TargetCode':''}</v>
      </c>
    </row>
    <row r="358" spans="1:1" x14ac:dyDescent="0.2">
      <c r="A358" t="str">
        <f>CONCATENATE("{'SheetId':'1deb9a6e-dc5a-4908-87cc-034ee9747e20'",",","'UId':'b98b0710-edbe-464f-91cc-a50943b92e53'",",'Col':",COLUMN(BCDanhMucDauTu_06029!D28),",'Row':",ROW(BCDanhMucDauTu_06029!D28),",","'ColDynamic':",COLUMN(BCDanhMucDauTu_06029!D25),",","'RowDynamic':",ROW(BCDanhMucDauTu_06029!D25),",","'Format':'numberic'",",'Value':'",SUBSTITUTE(BCDanhMucDauTu_06029!D28,"'","\'"),"','TargetCode':''}")</f>
        <v>{'SheetId':'1deb9a6e-dc5a-4908-87cc-034ee9747e20','UId':'b98b0710-edbe-464f-91cc-a50943b92e53','Col':4,'Row':28,'ColDynamic':4,'RowDynamic':25,'Format':'numberic','Value':' ','TargetCode':''}</v>
      </c>
    </row>
    <row r="359" spans="1:1" x14ac:dyDescent="0.2">
      <c r="A359" t="str">
        <f>CONCATENATE("{'SheetId':'1deb9a6e-dc5a-4908-87cc-034ee9747e20'",",","'UId':'1e5e338d-e8d3-484c-a931-f154e681f9d1'",",'Col':",COLUMN(BCDanhMucDauTu_06029!E28),",'Row':",ROW(BCDanhMucDauTu_06029!E28),",","'ColDynamic':",COLUMN(BCDanhMucDauTu_06029!E25),",","'RowDynamic':",ROW(BCDanhMucDauTu_06029!E25),",","'Format':'numberic'",",'Value':'",SUBSTITUTE(BCDanhMucDauTu_06029!E28,"'","\'"),"','TargetCode':''}")</f>
        <v>{'SheetId':'1deb9a6e-dc5a-4908-87cc-034ee9747e20','UId':'1e5e338d-e8d3-484c-a931-f154e681f9d1','Col':5,'Row':28,'ColDynamic':5,'RowDynamic':25,'Format':'numberic','Value':' ','TargetCode':''}</v>
      </c>
    </row>
    <row r="360" spans="1:1" x14ac:dyDescent="0.2">
      <c r="A360" t="str">
        <f>CONCATENATE("{'SheetId':'1deb9a6e-dc5a-4908-87cc-034ee9747e20'",",","'UId':'f0171a12-b46c-408e-9769-0674783f4494'",",'Col':",COLUMN(BCDanhMucDauTu_06029!F28),",'Row':",ROW(BCDanhMucDauTu_06029!F28),",","'ColDynamic':",COLUMN(BCDanhMucDauTu_06029!F25),",","'RowDynamic':",ROW(BCDanhMucDauTu_06029!F25),",","'Format':'numberic'",",'Value':'",SUBSTITUTE(BCDanhMucDauTu_06029!F28,"'","\'"),"','TargetCode':''}")</f>
        <v>{'SheetId':'1deb9a6e-dc5a-4908-87cc-034ee9747e20','UId':'f0171a12-b46c-408e-9769-0674783f4494','Col':6,'Row':28,'ColDynamic':6,'RowDynamic':25,'Format':'numberic','Value':'','TargetCode':''}</v>
      </c>
    </row>
    <row r="361" spans="1:1" x14ac:dyDescent="0.2">
      <c r="A361" t="str">
        <f>CONCATENATE("{'SheetId':'1deb9a6e-dc5a-4908-87cc-034ee9747e20'",",","'UId':'123dfcbf-9d8f-4865-9abd-67aef0fb2ded'",",'Col':",COLUMN(BCDanhMucDauTu_06029!G28),",'Row':",ROW(BCDanhMucDauTu_06029!G28),",","'ColDynamic':",COLUMN(BCDanhMucDauTu_06029!G25),",","'RowDynamic':",ROW(BCDanhMucDauTu_06029!G25),",","'Format':'numberic'",",'Value':'",SUBSTITUTE(BCDanhMucDauTu_06029!G28,"'","\'"),"','TargetCode':''}")</f>
        <v>{'SheetId':'1deb9a6e-dc5a-4908-87cc-034ee9747e20','UId':'123dfcbf-9d8f-4865-9abd-67aef0fb2ded','Col':7,'Row':28,'ColDynamic':7,'RowDynamic':25,'Format':'numberic','Value':'','TargetCode':''}</v>
      </c>
    </row>
    <row r="362" spans="1:1" x14ac:dyDescent="0.2">
      <c r="A362" t="str">
        <f>CONCATENATE("{'SheetId':'1deb9a6e-dc5a-4908-87cc-034ee9747e20'",",","'UId':'61c7d7e9-4c4a-4062-8012-4877345d4ca2'",",'Col':",COLUMN(BCDanhMucDauTu_06029!D31),",'Row':",ROW(BCDanhMucDauTu_06029!D31),",","'Format':'numberic'",",'Value':'",SUBSTITUTE(BCDanhMucDauTu_06029!D31,"'","\'"),"','TargetCode':''}")</f>
        <v>{'SheetId':'1deb9a6e-dc5a-4908-87cc-034ee9747e20','UId':'61c7d7e9-4c4a-4062-8012-4877345d4ca2','Col':4,'Row':31,'Format':'numberic','Value':' ','TargetCode':''}</v>
      </c>
    </row>
    <row r="363" spans="1:1" x14ac:dyDescent="0.2">
      <c r="A363" t="str">
        <f>CONCATENATE("{'SheetId':'1deb9a6e-dc5a-4908-87cc-034ee9747e20'",",","'UId':'55eb1cfc-48db-45d7-badc-9126702dbaca'",",'Col':",COLUMN(BCDanhMucDauTu_06029!E31),",'Row':",ROW(BCDanhMucDauTu_06029!E31),",","'Format':'numberic'",",'Value':'",SUBSTITUTE(BCDanhMucDauTu_06029!E31,"'","\'"),"','TargetCode':''}")</f>
        <v>{'SheetId':'1deb9a6e-dc5a-4908-87cc-034ee9747e20','UId':'55eb1cfc-48db-45d7-badc-9126702dbaca','Col':5,'Row':31,'Format':'numberic','Value':' ','TargetCode':''}</v>
      </c>
    </row>
    <row r="364" spans="1:1" x14ac:dyDescent="0.2">
      <c r="A364" t="str">
        <f>CONCATENATE("{'SheetId':'1deb9a6e-dc5a-4908-87cc-034ee9747e20'",",","'UId':'0b0a71cf-8b1c-4a88-a170-2b7251d20ffa'",",'Col':",COLUMN(BCDanhMucDauTu_06029!F31),",'Row':",ROW(BCDanhMucDauTu_06029!F31),",","'Format':'numberic'",",'Value':'",SUBSTITUTE(BCDanhMucDauTu_06029!F31,"'","\'"),"','TargetCode':''}")</f>
        <v>{'SheetId':'1deb9a6e-dc5a-4908-87cc-034ee9747e20','UId':'0b0a71cf-8b1c-4a88-a170-2b7251d20ffa','Col':6,'Row':31,'Format':'numberic','Value':'722409573','TargetCode':''}</v>
      </c>
    </row>
    <row r="365" spans="1:1" x14ac:dyDescent="0.2">
      <c r="A365" t="str">
        <f>CONCATENATE("{'SheetId':'1deb9a6e-dc5a-4908-87cc-034ee9747e20'",",","'UId':'3ec63538-3a98-477e-b957-0e4550274988'",",'Col':",COLUMN(BCDanhMucDauTu_06029!G31),",'Row':",ROW(BCDanhMucDauTu_06029!G31),",","'Format':'numberic'",",'Value':'",SUBSTITUTE(BCDanhMucDauTu_06029!G31,"'","\'"),"','TargetCode':''}")</f>
        <v>{'SheetId':'1deb9a6e-dc5a-4908-87cc-034ee9747e20','UId':'3ec63538-3a98-477e-b957-0e4550274988','Col':7,'Row':31,'Format':'numberic','Value':'0.0143513098401707','TargetCode':''}</v>
      </c>
    </row>
    <row r="366" spans="1:1" x14ac:dyDescent="0.2">
      <c r="A366" t="str">
        <f>CONCATENATE("{'SheetId':'1deb9a6e-dc5a-4908-87cc-034ee9747e20'",",","'UId':'b7e2b881-7166-4008-81ef-36fa655ba0d3'",",'Col':",COLUMN(BCDanhMucDauTu_06029!D32),",'Row':",ROW(BCDanhMucDauTu_06029!D32),",","'Format':'numberic'",",'Value':'",SUBSTITUTE(BCDanhMucDauTu_06029!D32,"'","\'"),"','TargetCode':''}")</f>
        <v>{'SheetId':'1deb9a6e-dc5a-4908-87cc-034ee9747e20','UId':'b7e2b881-7166-4008-81ef-36fa655ba0d3','Col':4,'Row':32,'Format':'numberic','Value':'491000','TargetCode':''}</v>
      </c>
    </row>
    <row r="367" spans="1:1" x14ac:dyDescent="0.2">
      <c r="A367" t="str">
        <f>CONCATENATE("{'SheetId':'1deb9a6e-dc5a-4908-87cc-034ee9747e20'",",","'UId':'b0198f8c-cffe-4d00-9816-22e0fa96124d'",",'Col':",COLUMN(BCDanhMucDauTu_06029!E32),",'Row':",ROW(BCDanhMucDauTu_06029!E32),",","'Format':'numberic'",",'Value':'",SUBSTITUTE(BCDanhMucDauTu_06029!E32,"'","\'"),"','TargetCode':''}")</f>
        <v>{'SheetId':'1deb9a6e-dc5a-4908-87cc-034ee9747e20','UId':'b0198f8c-cffe-4d00-9816-22e0fa96124d','Col':5,'Row':32,'Format':'numberic','Value':'                                               -','TargetCode':''}</v>
      </c>
    </row>
    <row r="368" spans="1:1" x14ac:dyDescent="0.2">
      <c r="A368" t="str">
        <f>CONCATENATE("{'SheetId':'1deb9a6e-dc5a-4908-87cc-034ee9747e20'",",","'UId':'2a23d1c5-766a-4746-bd88-93015d1e4053'",",'Col':",COLUMN(BCDanhMucDauTu_06029!F32),",'Row':",ROW(BCDanhMucDauTu_06029!F32),",","'Format':'numberic'",",'Value':'",SUBSTITUTE(BCDanhMucDauTu_06029!F32,"'","\'"),"','TargetCode':''}")</f>
        <v>{'SheetId':'1deb9a6e-dc5a-4908-87cc-034ee9747e20','UId':'2a23d1c5-766a-4746-bd88-93015d1e4053','Col':6,'Row':32,'Format':'numberic','Value':'50337535810','TargetCode':''}</v>
      </c>
    </row>
    <row r="369" spans="1:1" x14ac:dyDescent="0.2">
      <c r="A369" t="str">
        <f>CONCATENATE("{'SheetId':'1deb9a6e-dc5a-4908-87cc-034ee9747e20'",",","'UId':'ca227d64-7ddf-4c5b-94c2-f07049f1a645'",",'Col':",COLUMN(BCDanhMucDauTu_06029!G32),",'Row':",ROW(BCDanhMucDauTu_06029!G32),",","'Format':'numberic'",",'Value':'",SUBSTITUTE(BCDanhMucDauTu_06029!G32,"'","\'"),"','TargetCode':''}")</f>
        <v>{'SheetId':'1deb9a6e-dc5a-4908-87cc-034ee9747e20','UId':'ca227d64-7ddf-4c5b-94c2-f07049f1a645','Col':7,'Row':32,'Format':'numberic','Value':'1','TargetCode':''}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{'SheetId':'eea37401-614e-480f-bf0c-66e62a21c940','UId':'8fe4c321-a5c4-4a50-a26e-af5571876426','Col':4,'Row':3,'Format':'numberic','Value':'0.0120046256985297','TargetCode':''}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{'SheetId':'eea37401-614e-480f-bf0c-66e62a21c940','UId':'906b49c2-3105-44f5-a32d-07590223a8f2','Col':4,'Row':4,'Format':'numberic','Value':'0.00498210428660753','TargetCode':''}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{'SheetId':'eea37401-614e-480f-bf0c-66e62a21c940','UId':'043b7f89-a817-4764-b06f-cc2a71ce03b0','Col':4,'Row':5,'Format':'numberic','Value':'0.00193549347507232','TargetCode':''}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{'SheetId':'eea37401-614e-480f-bf0c-66e62a21c940','UId':'5a5a30c0-7249-46cc-a3d5-6518c7410f2b','Col':4,'Row':6,'Format':'numberic','Value':'0.00176471494461486','TargetCode':''}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{'SheetId':'eea37401-614e-480f-bf0c-66e62a21c940','UId':'e3f08122-3427-41af-b11b-1a46844a64fc','Col':4,'Row':9,'Format':'numberic','Value':'0.00211144761625459','TargetCode':''}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{'SheetId':'eea37401-614e-480f-bf0c-66e62a21c940','UId':'01528f3a-d80f-403f-9e7e-01c54429c341','Col':4,'Row':10,'Format':'numberic','Value':'0.0254987639037745','TargetCode':''}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{'SheetId':'eea37401-614e-480f-bf0c-66e62a21c940','UId':'e04710a4-564b-4804-a3c9-8b96b736ccd0','Col':4,'Row':11,'Format':'numberic','Value':'12.8334371843607','TargetCode':''}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{'SheetId':'eea37401-614e-480f-bf0c-66e62a21c940','UId':'759e81e7-6be1-448f-8880-c7fb179e0f97','Col':4,'Row':14,'Format':'numberic','Value':'50134000000','TargetCode':''}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{'SheetId':'eea37401-614e-480f-bf0c-66e62a21c940','UId':'5b9de7f0-70a7-42bf-94c8-d94c81c70e42','Col':4,'Row':15,'Format':'numberic','Value':'50134000000','TargetCode':''}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{'SheetId':'eea37401-614e-480f-bf0c-66e62a21c940','UId':'31f6ac2c-5e3e-4a12-b200-cf5f834a027b','Col':4,'Row':16,'Format':'numberic','Value':'5013400','TargetCode':''}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{'SheetId':'eea37401-614e-480f-bf0c-66e62a21c940','UId':'e12c39c4-7956-414a-b632-d0af1c2ab599','Col':5,'Row':16,'Format':'numberic','Value':'0','TargetCode':''}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{'SheetId':'eea37401-614e-480f-bf0c-66e62a21c940','UId':'dde8a5b2-e9c7-4f1b-a63c-0174479280ef','Col':5,'Row':18,'Format':'numberic','Value':'0','TargetCode':''}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{'SheetId':'eea37401-614e-480f-bf0c-66e62a21c940','UId':'b3b6a8fb-5b81-4dc7-b0e6-531f207f2848','Col':5,'Row':20,'Format':'numberic','Value':'0','TargetCode':''}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{'SheetId':'eea37401-614e-480f-bf0c-66e62a21c940','UId':'232e2092-5dcd-464b-b1fe-07f27efe2d21','Col':4,'Row':22,'Format':'numberic','Value':'50134000000','TargetCode':''}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{'SheetId':'eea37401-614e-480f-bf0c-66e62a21c940','UId':'d8289881-c7ab-468c-ad5d-bf473cb76780','Col':4,'Row':23,'Format':'numberic','Value':'50134000000','TargetCode':''}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{'SheetId':'eea37401-614e-480f-bf0c-66e62a21c940','UId':'7120d041-84df-4b71-aa97-9c53b5ab7f97','Col':4,'Row':24,'Format':'numberic','Value':'5013400','TargetCode':''}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{'SheetId':'eea37401-614e-480f-bf0c-66e62a21c940','UId':'ee5817e5-5c8c-481c-bd88-acd0b7e7eb64','Col':5,'Row':24,'Format':'numberic','Value':'0','TargetCode':''}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{'SheetId':'eea37401-614e-480f-bf0c-66e62a21c940','UId':'83b16c86-f622-444a-8fd4-b601d346c031','Col':4,'Row':25,'Format':'percentage','Value':'0.9977','TargetCode':''}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{'SheetId':'eea37401-614e-480f-bf0c-66e62a21c940','UId':'dc7a563a-ad1d-4847-ad52-60ae8b13af41','Col':4,'Row':26,'Format':'percentage','Value':'0.9979','TargetCode':''}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{'SheetId':'eea37401-614e-480f-bf0c-66e62a21c940','UId':'19d7d32d-f72f-4744-9b80-66561ae1073a','Col':4,'Row':28,'Format':'numberic','Value':'114','TargetCode':''}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{'SheetId':'eea37401-614e-480f-bf0c-66e62a21c940','UId':'2c2fe24e-69d3-4ae8-a8c8-c603f2a4a32c','Col':5,'Row':28,'Format':'numberic','Value':'0','TargetCode':''}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{'SheetId':'eea37401-614e-480f-bf0c-66e62a21c940','UId':'507c37af-0901-43e1-8af6-f40112c246e3','Col':4,'Row':29,'Format':'numberic','Value':'10032.57','TargetCode':''}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{'SheetId':'eea37401-614e-480f-bf0c-66e62a21c940','UId':'bb1a5a18-9ac0-4a7c-9c34-d6fbecc14baf','Col':5,'Row':29,'Format':'numberic','Value':'0','TargetCode':''}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44"/>
  <sheetViews>
    <sheetView topLeftCell="A10" zoomScale="89" zoomScaleNormal="89" workbookViewId="0">
      <selection activeCell="D43" sqref="D43"/>
    </sheetView>
  </sheetViews>
  <sheetFormatPr defaultRowHeight="12.75" x14ac:dyDescent="0.2"/>
  <cols>
    <col min="1" max="1" width="6.85546875" style="12" customWidth="1"/>
    <col min="2" max="2" width="41.7109375" style="12" customWidth="1"/>
    <col min="3" max="3" width="10.28515625" style="12" customWidth="1"/>
    <col min="4" max="5" width="18.140625" style="12" bestFit="1" customWidth="1"/>
    <col min="6" max="7" width="17.28515625" style="12" customWidth="1"/>
    <col min="8" max="16384" width="9.140625" style="12"/>
  </cols>
  <sheetData>
    <row r="1" spans="1:12" ht="15" customHeight="1" x14ac:dyDescent="0.2">
      <c r="A1" s="11" t="s">
        <v>5</v>
      </c>
      <c r="B1" s="11" t="s">
        <v>6</v>
      </c>
      <c r="C1" s="11" t="s">
        <v>54</v>
      </c>
      <c r="D1" s="11" t="s">
        <v>55</v>
      </c>
      <c r="E1" s="11" t="s">
        <v>56</v>
      </c>
      <c r="F1" s="11" t="s">
        <v>57</v>
      </c>
    </row>
    <row r="2" spans="1:12" ht="15" customHeight="1" x14ac:dyDescent="0.25">
      <c r="A2" s="35" t="s">
        <v>58</v>
      </c>
      <c r="B2" s="35" t="s">
        <v>59</v>
      </c>
      <c r="C2" s="35" t="s">
        <v>60</v>
      </c>
      <c r="D2" s="35" t="s">
        <v>1</v>
      </c>
      <c r="E2" s="35" t="s">
        <v>1</v>
      </c>
      <c r="F2" s="35" t="s">
        <v>1</v>
      </c>
    </row>
    <row r="3" spans="1:12" ht="15" customHeight="1" x14ac:dyDescent="0.25">
      <c r="A3" s="14" t="s">
        <v>61</v>
      </c>
      <c r="B3" s="14" t="s">
        <v>62</v>
      </c>
      <c r="C3" s="14" t="s">
        <v>63</v>
      </c>
      <c r="D3" s="16">
        <v>722409573</v>
      </c>
      <c r="E3" s="28"/>
      <c r="F3" s="9"/>
      <c r="J3" s="29"/>
      <c r="K3" s="29"/>
      <c r="L3" s="29"/>
    </row>
    <row r="4" spans="1:12" ht="15" customHeight="1" x14ac:dyDescent="0.25">
      <c r="A4" s="14" t="s">
        <v>1</v>
      </c>
      <c r="B4" s="14" t="s">
        <v>64</v>
      </c>
      <c r="C4" s="14" t="s">
        <v>65</v>
      </c>
      <c r="D4" s="30">
        <v>22409573</v>
      </c>
      <c r="E4" s="30"/>
      <c r="F4" s="31"/>
      <c r="J4" s="29"/>
      <c r="K4" s="29"/>
      <c r="L4" s="29"/>
    </row>
    <row r="5" spans="1:12" ht="15" customHeight="1" x14ac:dyDescent="0.25">
      <c r="A5" s="14" t="s">
        <v>66</v>
      </c>
      <c r="B5" s="14" t="s">
        <v>66</v>
      </c>
      <c r="C5" s="14" t="s">
        <v>66</v>
      </c>
      <c r="D5" s="32" t="s">
        <v>66</v>
      </c>
      <c r="E5" s="32" t="s">
        <v>66</v>
      </c>
      <c r="F5" s="32" t="s">
        <v>1</v>
      </c>
      <c r="J5" s="29"/>
      <c r="K5" s="29"/>
      <c r="L5" s="29"/>
    </row>
    <row r="6" spans="1:12" ht="15" customHeight="1" x14ac:dyDescent="0.25">
      <c r="A6" s="14" t="s">
        <v>1</v>
      </c>
      <c r="B6" s="20" t="s">
        <v>337</v>
      </c>
      <c r="C6" s="14" t="s">
        <v>68</v>
      </c>
      <c r="D6" s="30">
        <v>700000000</v>
      </c>
      <c r="E6" s="30"/>
      <c r="F6" s="31"/>
      <c r="J6" s="29"/>
      <c r="K6" s="29"/>
      <c r="L6" s="29"/>
    </row>
    <row r="7" spans="1:12" ht="15" customHeight="1" x14ac:dyDescent="0.25">
      <c r="A7" s="14" t="s">
        <v>66</v>
      </c>
      <c r="B7" s="14" t="s">
        <v>66</v>
      </c>
      <c r="C7" s="14" t="s">
        <v>66</v>
      </c>
      <c r="D7" s="14" t="s">
        <v>66</v>
      </c>
      <c r="E7" s="14" t="s">
        <v>66</v>
      </c>
      <c r="F7" s="14" t="s">
        <v>1</v>
      </c>
      <c r="J7" s="29"/>
      <c r="K7" s="29"/>
      <c r="L7" s="29"/>
    </row>
    <row r="8" spans="1:12" ht="15" customHeight="1" x14ac:dyDescent="0.25">
      <c r="A8" s="14" t="s">
        <v>69</v>
      </c>
      <c r="B8" s="14" t="s">
        <v>70</v>
      </c>
      <c r="C8" s="14" t="s">
        <v>71</v>
      </c>
      <c r="D8" s="16">
        <v>49208058840</v>
      </c>
      <c r="E8" s="16"/>
      <c r="F8" s="9"/>
      <c r="J8" s="29"/>
      <c r="K8" s="29"/>
      <c r="L8" s="29"/>
    </row>
    <row r="9" spans="1:12" ht="15" customHeight="1" x14ac:dyDescent="0.25">
      <c r="A9" s="14" t="s">
        <v>66</v>
      </c>
      <c r="B9" s="14" t="s">
        <v>66</v>
      </c>
      <c r="C9" s="14" t="s">
        <v>66</v>
      </c>
      <c r="D9" s="14" t="s">
        <v>66</v>
      </c>
      <c r="E9" s="14" t="s">
        <v>66</v>
      </c>
      <c r="F9" s="14" t="s">
        <v>1</v>
      </c>
      <c r="J9" s="29"/>
      <c r="K9" s="29"/>
      <c r="L9" s="29"/>
    </row>
    <row r="10" spans="1:12" ht="15" customHeight="1" x14ac:dyDescent="0.25">
      <c r="A10" s="14"/>
      <c r="B10" s="14"/>
      <c r="C10" s="14"/>
      <c r="D10" s="14" t="s">
        <v>1</v>
      </c>
      <c r="E10" s="14" t="s">
        <v>1</v>
      </c>
      <c r="F10" s="14" t="s">
        <v>1</v>
      </c>
      <c r="J10" s="29"/>
      <c r="K10" s="29"/>
      <c r="L10" s="29"/>
    </row>
    <row r="11" spans="1:12" ht="15" customHeight="1" x14ac:dyDescent="0.25">
      <c r="A11" s="14" t="s">
        <v>72</v>
      </c>
      <c r="B11" s="14" t="s">
        <v>73</v>
      </c>
      <c r="C11" s="14" t="s">
        <v>74</v>
      </c>
      <c r="D11" s="14"/>
      <c r="E11" s="14"/>
      <c r="F11" s="14" t="s">
        <v>1</v>
      </c>
      <c r="J11" s="29"/>
      <c r="K11" s="29"/>
      <c r="L11" s="29"/>
    </row>
    <row r="12" spans="1:12" ht="15" customHeight="1" x14ac:dyDescent="0.25">
      <c r="A12" s="14" t="s">
        <v>66</v>
      </c>
      <c r="B12" s="14" t="s">
        <v>66</v>
      </c>
      <c r="C12" s="14" t="s">
        <v>66</v>
      </c>
      <c r="D12" s="14" t="s">
        <v>66</v>
      </c>
      <c r="E12" s="14" t="s">
        <v>66</v>
      </c>
      <c r="F12" s="14" t="s">
        <v>1</v>
      </c>
      <c r="J12" s="29"/>
      <c r="K12" s="29"/>
      <c r="L12" s="29"/>
    </row>
    <row r="13" spans="1:12" ht="15" customHeight="1" x14ac:dyDescent="0.25">
      <c r="A13" s="14" t="s">
        <v>75</v>
      </c>
      <c r="B13" s="14" t="s">
        <v>76</v>
      </c>
      <c r="C13" s="14" t="s">
        <v>77</v>
      </c>
      <c r="D13" s="16">
        <v>406712329</v>
      </c>
      <c r="E13" s="16"/>
      <c r="F13" s="9"/>
      <c r="J13" s="29"/>
      <c r="K13" s="29"/>
      <c r="L13" s="29"/>
    </row>
    <row r="14" spans="1:12" ht="15" customHeight="1" x14ac:dyDescent="0.25">
      <c r="A14" s="14" t="s">
        <v>66</v>
      </c>
      <c r="B14" s="14" t="s">
        <v>66</v>
      </c>
      <c r="C14" s="14" t="s">
        <v>66</v>
      </c>
      <c r="D14" s="14" t="s">
        <v>66</v>
      </c>
      <c r="E14" s="14" t="s">
        <v>66</v>
      </c>
      <c r="F14" s="14" t="s">
        <v>1</v>
      </c>
      <c r="J14" s="29"/>
      <c r="K14" s="29"/>
      <c r="L14" s="29"/>
    </row>
    <row r="15" spans="1:12" ht="15" customHeight="1" x14ac:dyDescent="0.25">
      <c r="A15" s="14"/>
      <c r="B15" s="14"/>
      <c r="C15" s="14"/>
      <c r="D15" s="14"/>
      <c r="E15" s="14"/>
      <c r="F15" s="14" t="s">
        <v>1</v>
      </c>
      <c r="J15" s="29"/>
      <c r="K15" s="29"/>
      <c r="L15" s="29"/>
    </row>
    <row r="16" spans="1:12" ht="15" customHeight="1" x14ac:dyDescent="0.25">
      <c r="A16" s="14" t="s">
        <v>78</v>
      </c>
      <c r="B16" s="14" t="s">
        <v>79</v>
      </c>
      <c r="C16" s="14" t="s">
        <v>80</v>
      </c>
      <c r="D16" s="16">
        <v>355068</v>
      </c>
      <c r="E16" s="16"/>
      <c r="F16" s="9"/>
      <c r="J16" s="29"/>
      <c r="K16" s="29"/>
      <c r="L16" s="29"/>
    </row>
    <row r="17" spans="1:12" ht="15" customHeight="1" x14ac:dyDescent="0.25">
      <c r="A17" s="14" t="s">
        <v>66</v>
      </c>
      <c r="B17" s="14" t="s">
        <v>66</v>
      </c>
      <c r="C17" s="14" t="s">
        <v>66</v>
      </c>
      <c r="D17" s="14" t="s">
        <v>66</v>
      </c>
      <c r="E17" s="14" t="s">
        <v>66</v>
      </c>
      <c r="F17" s="14" t="s">
        <v>1</v>
      </c>
      <c r="J17" s="29"/>
      <c r="K17" s="29"/>
      <c r="L17" s="29"/>
    </row>
    <row r="18" spans="1:12" ht="15" customHeight="1" x14ac:dyDescent="0.25">
      <c r="A18" s="14"/>
      <c r="B18" s="14"/>
      <c r="C18" s="14"/>
      <c r="D18" s="14"/>
      <c r="E18" s="14"/>
      <c r="F18" s="14" t="s">
        <v>1</v>
      </c>
      <c r="J18" s="29"/>
      <c r="K18" s="29"/>
      <c r="L18" s="29"/>
    </row>
    <row r="19" spans="1:12" ht="15" customHeight="1" x14ac:dyDescent="0.25">
      <c r="A19" s="14" t="s">
        <v>81</v>
      </c>
      <c r="B19" s="14" t="s">
        <v>82</v>
      </c>
      <c r="C19" s="14" t="s">
        <v>83</v>
      </c>
      <c r="D19" s="14"/>
      <c r="E19" s="14"/>
      <c r="F19" s="14" t="s">
        <v>1</v>
      </c>
      <c r="J19" s="29"/>
      <c r="K19" s="29"/>
      <c r="L19" s="29"/>
    </row>
    <row r="20" spans="1:12" ht="15" customHeight="1" x14ac:dyDescent="0.25">
      <c r="A20" s="14" t="s">
        <v>66</v>
      </c>
      <c r="B20" s="14" t="s">
        <v>66</v>
      </c>
      <c r="C20" s="14" t="s">
        <v>66</v>
      </c>
      <c r="D20" s="14" t="s">
        <v>66</v>
      </c>
      <c r="E20" s="14" t="s">
        <v>66</v>
      </c>
      <c r="F20" s="14" t="s">
        <v>1</v>
      </c>
      <c r="J20" s="29"/>
      <c r="K20" s="29"/>
      <c r="L20" s="29"/>
    </row>
    <row r="21" spans="1:12" ht="15" customHeight="1" x14ac:dyDescent="0.25">
      <c r="A21" s="14" t="s">
        <v>84</v>
      </c>
      <c r="B21" s="14" t="s">
        <v>85</v>
      </c>
      <c r="C21" s="14" t="s">
        <v>86</v>
      </c>
      <c r="D21" s="14" t="s">
        <v>1</v>
      </c>
      <c r="E21" s="14" t="s">
        <v>1</v>
      </c>
      <c r="F21" s="14" t="s">
        <v>1</v>
      </c>
      <c r="J21" s="29"/>
      <c r="K21" s="29"/>
      <c r="L21" s="29"/>
    </row>
    <row r="22" spans="1:12" ht="15" customHeight="1" x14ac:dyDescent="0.25">
      <c r="A22" s="14" t="s">
        <v>66</v>
      </c>
      <c r="B22" s="14" t="s">
        <v>66</v>
      </c>
      <c r="C22" s="14" t="s">
        <v>66</v>
      </c>
      <c r="D22" s="14" t="s">
        <v>66</v>
      </c>
      <c r="E22" s="14" t="s">
        <v>66</v>
      </c>
      <c r="F22" s="14" t="s">
        <v>1</v>
      </c>
      <c r="J22" s="29"/>
      <c r="K22" s="29"/>
      <c r="L22" s="29"/>
    </row>
    <row r="23" spans="1:12" ht="15" customHeight="1" x14ac:dyDescent="0.25">
      <c r="A23" s="14"/>
      <c r="B23" s="14"/>
      <c r="C23" s="14"/>
      <c r="D23" s="14" t="s">
        <v>1</v>
      </c>
      <c r="E23" s="14" t="s">
        <v>1</v>
      </c>
      <c r="F23" s="14" t="s">
        <v>1</v>
      </c>
      <c r="J23" s="29"/>
      <c r="K23" s="29"/>
      <c r="L23" s="29"/>
    </row>
    <row r="24" spans="1:12" ht="15" customHeight="1" x14ac:dyDescent="0.25">
      <c r="A24" s="14" t="s">
        <v>87</v>
      </c>
      <c r="B24" s="14" t="s">
        <v>88</v>
      </c>
      <c r="C24" s="14" t="s">
        <v>89</v>
      </c>
      <c r="D24" s="14" t="s">
        <v>1</v>
      </c>
      <c r="E24" s="14" t="s">
        <v>1</v>
      </c>
      <c r="F24" s="14" t="s">
        <v>1</v>
      </c>
      <c r="J24" s="29"/>
      <c r="K24" s="29"/>
      <c r="L24" s="29"/>
    </row>
    <row r="25" spans="1:12" ht="15" customHeight="1" x14ac:dyDescent="0.25">
      <c r="A25" s="14" t="s">
        <v>66</v>
      </c>
      <c r="B25" s="14" t="s">
        <v>66</v>
      </c>
      <c r="C25" s="14" t="s">
        <v>66</v>
      </c>
      <c r="D25" s="14" t="s">
        <v>66</v>
      </c>
      <c r="E25" s="14" t="s">
        <v>66</v>
      </c>
      <c r="F25" s="14" t="s">
        <v>1</v>
      </c>
      <c r="J25" s="29"/>
      <c r="K25" s="29"/>
      <c r="L25" s="29"/>
    </row>
    <row r="26" spans="1:12" ht="15" customHeight="1" x14ac:dyDescent="0.25">
      <c r="A26" s="14"/>
      <c r="B26" s="14"/>
      <c r="C26" s="14"/>
      <c r="D26" s="14"/>
      <c r="E26" s="14"/>
      <c r="F26" s="14" t="s">
        <v>1</v>
      </c>
      <c r="J26" s="29"/>
      <c r="K26" s="29"/>
      <c r="L26" s="29"/>
    </row>
    <row r="27" spans="1:12" ht="15" customHeight="1" x14ac:dyDescent="0.25">
      <c r="A27" s="14" t="s">
        <v>90</v>
      </c>
      <c r="B27" s="14" t="s">
        <v>91</v>
      </c>
      <c r="C27" s="14" t="s">
        <v>92</v>
      </c>
      <c r="D27" s="14" t="s">
        <v>1</v>
      </c>
      <c r="E27" s="14" t="s">
        <v>1</v>
      </c>
      <c r="F27" s="14" t="s">
        <v>1</v>
      </c>
      <c r="J27" s="29"/>
      <c r="K27" s="29"/>
      <c r="L27" s="29"/>
    </row>
    <row r="28" spans="1:12" ht="15" customHeight="1" x14ac:dyDescent="0.25">
      <c r="A28" s="14" t="s">
        <v>66</v>
      </c>
      <c r="B28" s="14" t="s">
        <v>66</v>
      </c>
      <c r="C28" s="14" t="s">
        <v>66</v>
      </c>
      <c r="D28" s="14" t="s">
        <v>66</v>
      </c>
      <c r="E28" s="14" t="s">
        <v>66</v>
      </c>
      <c r="F28" s="14" t="s">
        <v>1</v>
      </c>
      <c r="J28" s="29"/>
      <c r="K28" s="29"/>
      <c r="L28" s="29"/>
    </row>
    <row r="29" spans="1:12" ht="15" customHeight="1" x14ac:dyDescent="0.25">
      <c r="A29" s="14"/>
      <c r="B29" s="14"/>
      <c r="C29" s="14"/>
      <c r="D29" s="14"/>
      <c r="E29" s="14"/>
      <c r="F29" s="14" t="s">
        <v>1</v>
      </c>
      <c r="J29" s="29"/>
      <c r="K29" s="29"/>
      <c r="L29" s="29"/>
    </row>
    <row r="30" spans="1:12" ht="15" customHeight="1" x14ac:dyDescent="0.25">
      <c r="A30" s="14" t="s">
        <v>93</v>
      </c>
      <c r="B30" s="14" t="s">
        <v>94</v>
      </c>
      <c r="C30" s="14" t="s">
        <v>95</v>
      </c>
      <c r="D30" s="16">
        <v>50337535810</v>
      </c>
      <c r="E30" s="16"/>
      <c r="F30" s="9"/>
      <c r="J30" s="29"/>
      <c r="K30" s="29"/>
      <c r="L30" s="29"/>
    </row>
    <row r="31" spans="1:12" ht="15" customHeight="1" x14ac:dyDescent="0.25">
      <c r="A31" s="35" t="s">
        <v>96</v>
      </c>
      <c r="B31" s="35" t="s">
        <v>97</v>
      </c>
      <c r="C31" s="35" t="s">
        <v>98</v>
      </c>
      <c r="D31" s="35" t="s">
        <v>1</v>
      </c>
      <c r="E31" s="35" t="s">
        <v>1</v>
      </c>
      <c r="F31" s="35" t="s">
        <v>1</v>
      </c>
      <c r="J31" s="29"/>
      <c r="K31" s="29"/>
      <c r="L31" s="29"/>
    </row>
    <row r="32" spans="1:12" ht="15" customHeight="1" x14ac:dyDescent="0.25">
      <c r="A32" s="14" t="s">
        <v>99</v>
      </c>
      <c r="B32" s="14" t="s">
        <v>100</v>
      </c>
      <c r="C32" s="14" t="s">
        <v>101</v>
      </c>
      <c r="D32" s="14"/>
      <c r="E32" s="14"/>
      <c r="F32" s="14" t="s">
        <v>1</v>
      </c>
      <c r="J32" s="29"/>
      <c r="K32" s="29"/>
      <c r="L32" s="29"/>
    </row>
    <row r="33" spans="1:12" ht="15" customHeight="1" x14ac:dyDescent="0.25">
      <c r="A33" s="14" t="s">
        <v>66</v>
      </c>
      <c r="B33" s="14" t="s">
        <v>66</v>
      </c>
      <c r="C33" s="14" t="s">
        <v>66</v>
      </c>
      <c r="D33" s="14" t="s">
        <v>66</v>
      </c>
      <c r="E33" s="14" t="s">
        <v>66</v>
      </c>
      <c r="F33" s="14" t="s">
        <v>1</v>
      </c>
      <c r="J33" s="29"/>
      <c r="K33" s="29"/>
      <c r="L33" s="29"/>
    </row>
    <row r="34" spans="1:12" ht="15" customHeight="1" x14ac:dyDescent="0.25">
      <c r="A34" s="14" t="s">
        <v>102</v>
      </c>
      <c r="B34" s="14" t="s">
        <v>103</v>
      </c>
      <c r="C34" s="14" t="s">
        <v>104</v>
      </c>
      <c r="D34" s="14" t="s">
        <v>1</v>
      </c>
      <c r="E34" s="14" t="s">
        <v>1</v>
      </c>
      <c r="F34" s="14" t="s">
        <v>1</v>
      </c>
      <c r="J34" s="29"/>
      <c r="K34" s="29"/>
      <c r="L34" s="29"/>
    </row>
    <row r="35" spans="1:12" ht="15" customHeight="1" x14ac:dyDescent="0.25">
      <c r="A35" s="14" t="s">
        <v>66</v>
      </c>
      <c r="B35" s="14" t="s">
        <v>66</v>
      </c>
      <c r="C35" s="14" t="s">
        <v>66</v>
      </c>
      <c r="D35" s="14" t="s">
        <v>66</v>
      </c>
      <c r="E35" s="14" t="s">
        <v>66</v>
      </c>
      <c r="F35" s="14" t="s">
        <v>1</v>
      </c>
      <c r="J35" s="29"/>
      <c r="K35" s="29"/>
      <c r="L35" s="29"/>
    </row>
    <row r="36" spans="1:12" ht="15" customHeight="1" x14ac:dyDescent="0.25">
      <c r="A36" s="14"/>
      <c r="B36" s="14"/>
      <c r="C36" s="14"/>
      <c r="D36" s="14" t="s">
        <v>1</v>
      </c>
      <c r="E36" s="14" t="s">
        <v>1</v>
      </c>
      <c r="F36" s="14" t="s">
        <v>1</v>
      </c>
      <c r="J36" s="29"/>
      <c r="K36" s="29"/>
      <c r="L36" s="29"/>
    </row>
    <row r="37" spans="1:12" ht="15" customHeight="1" x14ac:dyDescent="0.25">
      <c r="A37" s="14" t="s">
        <v>105</v>
      </c>
      <c r="B37" s="14" t="s">
        <v>106</v>
      </c>
      <c r="C37" s="14" t="s">
        <v>107</v>
      </c>
      <c r="D37" s="16">
        <v>40203175</v>
      </c>
      <c r="E37" s="16"/>
      <c r="F37" s="9"/>
      <c r="J37" s="29"/>
      <c r="K37" s="29"/>
      <c r="L37" s="29"/>
    </row>
    <row r="38" spans="1:12" ht="15" customHeight="1" x14ac:dyDescent="0.25">
      <c r="A38" s="14" t="s">
        <v>66</v>
      </c>
      <c r="B38" s="14" t="s">
        <v>66</v>
      </c>
      <c r="C38" s="14" t="s">
        <v>66</v>
      </c>
      <c r="D38" s="14" t="s">
        <v>66</v>
      </c>
      <c r="E38" s="14" t="s">
        <v>66</v>
      </c>
      <c r="F38" s="14" t="s">
        <v>1</v>
      </c>
      <c r="J38" s="29"/>
      <c r="K38" s="29"/>
      <c r="L38" s="29"/>
    </row>
    <row r="39" spans="1:12" ht="15" customHeight="1" x14ac:dyDescent="0.25">
      <c r="A39" s="14"/>
      <c r="B39" s="14"/>
      <c r="C39" s="14"/>
      <c r="D39" s="14"/>
      <c r="E39" s="14"/>
      <c r="F39" s="14" t="s">
        <v>1</v>
      </c>
      <c r="J39" s="29"/>
      <c r="K39" s="29"/>
      <c r="L39" s="29"/>
    </row>
    <row r="40" spans="1:12" ht="15" customHeight="1" x14ac:dyDescent="0.25">
      <c r="A40" s="14" t="s">
        <v>108</v>
      </c>
      <c r="B40" s="14" t="s">
        <v>109</v>
      </c>
      <c r="C40" s="14" t="s">
        <v>110</v>
      </c>
      <c r="D40" s="16">
        <v>40203175</v>
      </c>
      <c r="E40" s="16"/>
      <c r="F40" s="9"/>
      <c r="J40" s="29"/>
      <c r="K40" s="29"/>
      <c r="L40" s="29"/>
    </row>
    <row r="41" spans="1:12" ht="15" customHeight="1" x14ac:dyDescent="0.25">
      <c r="A41" s="14" t="s">
        <v>1</v>
      </c>
      <c r="B41" s="14" t="s">
        <v>111</v>
      </c>
      <c r="C41" s="14" t="s">
        <v>112</v>
      </c>
      <c r="D41" s="16">
        <v>50297332635</v>
      </c>
      <c r="E41" s="16"/>
      <c r="F41" s="9"/>
      <c r="J41" s="29"/>
      <c r="K41" s="29"/>
      <c r="L41" s="29"/>
    </row>
    <row r="42" spans="1:12" ht="15" customHeight="1" x14ac:dyDescent="0.25">
      <c r="A42" s="14" t="s">
        <v>1</v>
      </c>
      <c r="B42" s="14" t="s">
        <v>113</v>
      </c>
      <c r="C42" s="14" t="s">
        <v>114</v>
      </c>
      <c r="D42" s="16">
        <v>5013400</v>
      </c>
      <c r="E42" s="16"/>
      <c r="F42" s="9"/>
      <c r="J42" s="29"/>
      <c r="K42" s="29"/>
      <c r="L42" s="29"/>
    </row>
    <row r="43" spans="1:12" ht="15" customHeight="1" x14ac:dyDescent="0.25">
      <c r="A43" s="14" t="s">
        <v>1</v>
      </c>
      <c r="B43" s="14" t="s">
        <v>115</v>
      </c>
      <c r="C43" s="14" t="s">
        <v>116</v>
      </c>
      <c r="D43" s="15">
        <v>10032.57</v>
      </c>
      <c r="E43" s="15"/>
      <c r="F43" s="9"/>
      <c r="J43" s="29"/>
      <c r="K43" s="29"/>
      <c r="L43" s="29"/>
    </row>
    <row r="44" spans="1:12" ht="15" customHeight="1" x14ac:dyDescent="0.25">
      <c r="A44" s="24" t="s">
        <v>1</v>
      </c>
      <c r="B44" s="24" t="s">
        <v>1</v>
      </c>
      <c r="C44" s="24" t="s">
        <v>1</v>
      </c>
      <c r="D44" s="24" t="s">
        <v>1</v>
      </c>
      <c r="E44" s="24" t="s">
        <v>1</v>
      </c>
      <c r="F44" s="24" t="s">
        <v>1</v>
      </c>
      <c r="J44" s="29"/>
      <c r="K44" s="29"/>
      <c r="L44" s="29"/>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topLeftCell="A10" zoomScale="80" zoomScaleNormal="80" workbookViewId="0">
      <selection activeCell="E58" sqref="E58"/>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4" style="12" bestFit="1" customWidth="1"/>
    <col min="9" max="16384" width="9.140625" style="12"/>
  </cols>
  <sheetData>
    <row r="1" spans="1:12" ht="15" customHeight="1" x14ac:dyDescent="0.2">
      <c r="A1" s="11" t="s">
        <v>5</v>
      </c>
      <c r="B1" s="11" t="s">
        <v>117</v>
      </c>
      <c r="C1" s="11" t="s">
        <v>54</v>
      </c>
      <c r="D1" s="11" t="s">
        <v>55</v>
      </c>
      <c r="E1" s="11" t="s">
        <v>56</v>
      </c>
      <c r="F1" s="11" t="s">
        <v>118</v>
      </c>
    </row>
    <row r="2" spans="1:12" ht="15" customHeight="1" x14ac:dyDescent="0.25">
      <c r="A2" s="35" t="s">
        <v>58</v>
      </c>
      <c r="B2" s="35" t="s">
        <v>119</v>
      </c>
      <c r="C2" s="35" t="s">
        <v>74</v>
      </c>
      <c r="D2" s="27">
        <v>104559844</v>
      </c>
      <c r="E2" s="27"/>
      <c r="F2" s="27">
        <v>104559844</v>
      </c>
      <c r="J2" s="29"/>
      <c r="K2" s="29"/>
      <c r="L2" s="29"/>
    </row>
    <row r="3" spans="1:12" ht="15" customHeight="1" x14ac:dyDescent="0.25">
      <c r="A3" s="14" t="s">
        <v>8</v>
      </c>
      <c r="B3" s="14" t="s">
        <v>120</v>
      </c>
      <c r="C3" s="14" t="s">
        <v>121</v>
      </c>
      <c r="D3" s="14"/>
      <c r="E3" s="14"/>
      <c r="F3" s="14"/>
    </row>
    <row r="4" spans="1:12" ht="15" customHeight="1" x14ac:dyDescent="0.25">
      <c r="A4" s="14" t="s">
        <v>66</v>
      </c>
      <c r="B4" s="14" t="s">
        <v>66</v>
      </c>
      <c r="C4" s="14" t="s">
        <v>66</v>
      </c>
      <c r="D4" s="14" t="s">
        <v>66</v>
      </c>
      <c r="E4" s="14" t="s">
        <v>66</v>
      </c>
      <c r="F4" s="14" t="s">
        <v>66</v>
      </c>
    </row>
    <row r="5" spans="1:12" ht="15" customHeight="1" x14ac:dyDescent="0.25">
      <c r="A5" s="14" t="s">
        <v>11</v>
      </c>
      <c r="B5" s="14" t="s">
        <v>76</v>
      </c>
      <c r="C5" s="14" t="s">
        <v>83</v>
      </c>
      <c r="D5" s="16">
        <v>98431507</v>
      </c>
      <c r="E5" s="16"/>
      <c r="F5" s="16">
        <v>98431507</v>
      </c>
      <c r="J5" s="29"/>
      <c r="K5" s="29"/>
      <c r="L5" s="29"/>
    </row>
    <row r="6" spans="1:12" ht="15" customHeight="1" x14ac:dyDescent="0.25">
      <c r="A6" s="14" t="s">
        <v>66</v>
      </c>
      <c r="B6" s="14" t="s">
        <v>66</v>
      </c>
      <c r="C6" s="14" t="s">
        <v>66</v>
      </c>
      <c r="D6" s="14" t="s">
        <v>66</v>
      </c>
      <c r="E6" s="14" t="s">
        <v>66</v>
      </c>
      <c r="F6" s="14" t="s">
        <v>66</v>
      </c>
    </row>
    <row r="7" spans="1:12" ht="15" customHeight="1" x14ac:dyDescent="0.25">
      <c r="A7" s="14" t="s">
        <v>14</v>
      </c>
      <c r="B7" s="14" t="s">
        <v>122</v>
      </c>
      <c r="C7" s="14" t="s">
        <v>101</v>
      </c>
      <c r="D7" s="16">
        <v>6128337</v>
      </c>
      <c r="E7" s="16"/>
      <c r="F7" s="16">
        <v>6128337</v>
      </c>
      <c r="J7" s="29"/>
      <c r="K7" s="29"/>
      <c r="L7" s="29"/>
    </row>
    <row r="8" spans="1:12" ht="15" customHeight="1" x14ac:dyDescent="0.25">
      <c r="A8" s="14" t="s">
        <v>66</v>
      </c>
      <c r="B8" s="14" t="s">
        <v>66</v>
      </c>
      <c r="C8" s="14" t="s">
        <v>66</v>
      </c>
      <c r="D8" s="14" t="s">
        <v>66</v>
      </c>
      <c r="E8" s="14" t="s">
        <v>66</v>
      </c>
      <c r="F8" s="14" t="s">
        <v>66</v>
      </c>
    </row>
    <row r="9" spans="1:12" ht="15" customHeight="1" x14ac:dyDescent="0.25">
      <c r="A9" s="14" t="s">
        <v>17</v>
      </c>
      <c r="B9" s="14" t="s">
        <v>123</v>
      </c>
      <c r="C9" s="14" t="s">
        <v>121</v>
      </c>
      <c r="D9" s="14" t="s">
        <v>1</v>
      </c>
      <c r="E9" s="14" t="s">
        <v>1</v>
      </c>
      <c r="F9" s="14" t="s">
        <v>1</v>
      </c>
    </row>
    <row r="10" spans="1:12" ht="15" customHeight="1" x14ac:dyDescent="0.25">
      <c r="A10" s="14" t="s">
        <v>66</v>
      </c>
      <c r="B10" s="14" t="s">
        <v>66</v>
      </c>
      <c r="C10" s="14" t="s">
        <v>66</v>
      </c>
      <c r="D10" s="14" t="s">
        <v>66</v>
      </c>
      <c r="E10" s="14" t="s">
        <v>66</v>
      </c>
      <c r="F10" s="14" t="s">
        <v>66</v>
      </c>
    </row>
    <row r="11" spans="1:12" ht="15" customHeight="1" x14ac:dyDescent="0.25">
      <c r="A11" s="35" t="s">
        <v>96</v>
      </c>
      <c r="B11" s="35" t="s">
        <v>124</v>
      </c>
      <c r="C11" s="35" t="s">
        <v>125</v>
      </c>
      <c r="D11" s="27">
        <v>49084871</v>
      </c>
      <c r="E11" s="27"/>
      <c r="F11" s="27">
        <v>49084871</v>
      </c>
      <c r="J11" s="29"/>
      <c r="K11" s="29"/>
      <c r="L11" s="29"/>
    </row>
    <row r="12" spans="1:12" ht="15" customHeight="1" x14ac:dyDescent="0.25">
      <c r="A12" s="14" t="s">
        <v>8</v>
      </c>
      <c r="B12" s="14" t="s">
        <v>126</v>
      </c>
      <c r="C12" s="14" t="s">
        <v>127</v>
      </c>
      <c r="D12" s="16">
        <v>23108787</v>
      </c>
      <c r="E12" s="16"/>
      <c r="F12" s="16">
        <v>23108787</v>
      </c>
      <c r="J12" s="29"/>
      <c r="K12" s="29"/>
      <c r="L12" s="29"/>
    </row>
    <row r="13" spans="1:12" ht="15" customHeight="1" x14ac:dyDescent="0.25">
      <c r="A13" s="14" t="s">
        <v>66</v>
      </c>
      <c r="B13" s="14" t="s">
        <v>66</v>
      </c>
      <c r="C13" s="14" t="s">
        <v>66</v>
      </c>
      <c r="D13" s="14" t="s">
        <v>66</v>
      </c>
      <c r="E13" s="14" t="s">
        <v>66</v>
      </c>
      <c r="F13" s="14" t="s">
        <v>66</v>
      </c>
    </row>
    <row r="14" spans="1:12" ht="15" customHeight="1" x14ac:dyDescent="0.25">
      <c r="A14" s="14" t="s">
        <v>11</v>
      </c>
      <c r="B14" s="14" t="s">
        <v>128</v>
      </c>
      <c r="C14" s="14" t="s">
        <v>129</v>
      </c>
      <c r="D14" s="16">
        <v>9590502</v>
      </c>
      <c r="E14" s="16"/>
      <c r="F14" s="16">
        <v>9590502</v>
      </c>
      <c r="J14" s="29"/>
      <c r="K14" s="29"/>
      <c r="L14" s="29"/>
    </row>
    <row r="15" spans="1:12" ht="15" customHeight="1" x14ac:dyDescent="0.25">
      <c r="A15" s="14" t="s">
        <v>66</v>
      </c>
      <c r="B15" s="14" t="s">
        <v>66</v>
      </c>
      <c r="C15" s="14" t="s">
        <v>66</v>
      </c>
      <c r="D15" s="14" t="s">
        <v>66</v>
      </c>
      <c r="E15" s="14" t="s">
        <v>66</v>
      </c>
      <c r="F15" s="14" t="s">
        <v>66</v>
      </c>
    </row>
    <row r="16" spans="1:12" ht="15" customHeight="1" x14ac:dyDescent="0.25">
      <c r="A16" s="14"/>
      <c r="B16" s="14"/>
      <c r="C16" s="14"/>
      <c r="D16" s="14"/>
      <c r="E16" s="14"/>
      <c r="F16" s="14"/>
    </row>
    <row r="17" spans="1:12" ht="15" customHeight="1" x14ac:dyDescent="0.25">
      <c r="A17" s="14" t="s">
        <v>14</v>
      </c>
      <c r="B17" s="14" t="s">
        <v>130</v>
      </c>
      <c r="C17" s="14" t="s">
        <v>131</v>
      </c>
      <c r="D17" s="16">
        <v>3725806</v>
      </c>
      <c r="E17" s="16"/>
      <c r="F17" s="16">
        <v>3725806</v>
      </c>
      <c r="J17" s="29"/>
      <c r="K17" s="29"/>
      <c r="L17" s="29"/>
    </row>
    <row r="18" spans="1:12" ht="15" customHeight="1" x14ac:dyDescent="0.25">
      <c r="A18" s="14" t="s">
        <v>66</v>
      </c>
      <c r="B18" s="14" t="s">
        <v>66</v>
      </c>
      <c r="C18" s="14" t="s">
        <v>66</v>
      </c>
      <c r="D18" s="14" t="s">
        <v>66</v>
      </c>
      <c r="E18" s="14" t="s">
        <v>66</v>
      </c>
      <c r="F18" s="14" t="s">
        <v>66</v>
      </c>
    </row>
    <row r="19" spans="1:12" ht="15" customHeight="1" x14ac:dyDescent="0.25">
      <c r="A19" s="14"/>
      <c r="B19" s="14"/>
      <c r="C19" s="14"/>
      <c r="D19" s="14"/>
      <c r="E19" s="14"/>
      <c r="F19" s="14"/>
    </row>
    <row r="20" spans="1:12" ht="15" customHeight="1" x14ac:dyDescent="0.25">
      <c r="A20" s="14" t="s">
        <v>17</v>
      </c>
      <c r="B20" s="14" t="s">
        <v>132</v>
      </c>
      <c r="C20" s="14" t="s">
        <v>133</v>
      </c>
      <c r="D20" s="14"/>
      <c r="E20" s="14"/>
      <c r="F20" s="14"/>
    </row>
    <row r="21" spans="1:12" ht="15" customHeight="1" x14ac:dyDescent="0.25">
      <c r="A21" s="14" t="s">
        <v>66</v>
      </c>
      <c r="B21" s="14" t="s">
        <v>66</v>
      </c>
      <c r="C21" s="14" t="s">
        <v>66</v>
      </c>
      <c r="D21" s="14" t="s">
        <v>66</v>
      </c>
      <c r="E21" s="14" t="s">
        <v>66</v>
      </c>
      <c r="F21" s="14" t="s">
        <v>66</v>
      </c>
    </row>
    <row r="22" spans="1:12" ht="15" customHeight="1" x14ac:dyDescent="0.25">
      <c r="A22" s="14" t="s">
        <v>20</v>
      </c>
      <c r="B22" s="14" t="s">
        <v>134</v>
      </c>
      <c r="C22" s="14" t="s">
        <v>135</v>
      </c>
      <c r="D22" s="14"/>
      <c r="E22" s="14"/>
      <c r="F22" s="14"/>
    </row>
    <row r="23" spans="1:12" ht="15" customHeight="1" x14ac:dyDescent="0.25">
      <c r="A23" s="14" t="s">
        <v>66</v>
      </c>
      <c r="B23" s="14" t="s">
        <v>66</v>
      </c>
      <c r="C23" s="14" t="s">
        <v>66</v>
      </c>
      <c r="D23" s="14" t="s">
        <v>66</v>
      </c>
      <c r="E23" s="14" t="s">
        <v>66</v>
      </c>
      <c r="F23" s="14" t="s">
        <v>66</v>
      </c>
    </row>
    <row r="24" spans="1:12" ht="15" customHeight="1" x14ac:dyDescent="0.25">
      <c r="A24" s="14" t="s">
        <v>23</v>
      </c>
      <c r="B24" s="14" t="s">
        <v>136</v>
      </c>
      <c r="C24" s="14" t="s">
        <v>137</v>
      </c>
      <c r="D24" s="16">
        <v>3397059</v>
      </c>
      <c r="E24" s="16"/>
      <c r="F24" s="16">
        <v>3397059</v>
      </c>
      <c r="I24" s="29"/>
      <c r="J24" s="29"/>
      <c r="K24" s="29"/>
    </row>
    <row r="25" spans="1:12" ht="15" customHeight="1" x14ac:dyDescent="0.25">
      <c r="A25" s="14" t="s">
        <v>66</v>
      </c>
      <c r="B25" s="14" t="s">
        <v>66</v>
      </c>
      <c r="C25" s="14" t="s">
        <v>66</v>
      </c>
      <c r="D25" s="14" t="s">
        <v>66</v>
      </c>
      <c r="E25" s="14" t="s">
        <v>66</v>
      </c>
      <c r="F25" s="14" t="s">
        <v>66</v>
      </c>
    </row>
    <row r="26" spans="1:12" ht="15" customHeight="1" x14ac:dyDescent="0.25">
      <c r="A26" s="14" t="s">
        <v>26</v>
      </c>
      <c r="B26" s="14" t="s">
        <v>138</v>
      </c>
      <c r="C26" s="14" t="s">
        <v>139</v>
      </c>
      <c r="D26" s="16">
        <v>4064516</v>
      </c>
      <c r="E26" s="16"/>
      <c r="F26" s="16">
        <v>4064516</v>
      </c>
      <c r="I26" s="29"/>
      <c r="J26" s="29"/>
      <c r="K26" s="29"/>
    </row>
    <row r="27" spans="1:12" ht="15" customHeight="1" x14ac:dyDescent="0.25">
      <c r="A27" s="14" t="s">
        <v>66</v>
      </c>
      <c r="B27" s="14" t="s">
        <v>66</v>
      </c>
      <c r="C27" s="14" t="s">
        <v>66</v>
      </c>
      <c r="D27" s="14" t="s">
        <v>66</v>
      </c>
      <c r="E27" s="14" t="s">
        <v>66</v>
      </c>
      <c r="F27" s="14" t="s">
        <v>66</v>
      </c>
    </row>
    <row r="28" spans="1:12" ht="15" customHeight="1" x14ac:dyDescent="0.25">
      <c r="A28" s="14"/>
      <c r="B28" s="14"/>
      <c r="C28" s="14"/>
      <c r="D28" s="14"/>
      <c r="E28" s="14"/>
      <c r="F28" s="14"/>
    </row>
    <row r="29" spans="1:12" ht="15" customHeight="1" x14ac:dyDescent="0.25">
      <c r="A29" s="14" t="s">
        <v>29</v>
      </c>
      <c r="B29" s="14" t="s">
        <v>140</v>
      </c>
      <c r="C29" s="14" t="s">
        <v>141</v>
      </c>
      <c r="D29" s="16"/>
      <c r="E29" s="16"/>
      <c r="F29" s="16"/>
      <c r="J29" s="29"/>
      <c r="K29" s="29"/>
      <c r="L29" s="29"/>
    </row>
    <row r="30" spans="1:12" ht="15" customHeight="1" x14ac:dyDescent="0.25">
      <c r="A30" s="14" t="s">
        <v>66</v>
      </c>
      <c r="B30" s="14" t="s">
        <v>66</v>
      </c>
      <c r="C30" s="14" t="s">
        <v>66</v>
      </c>
      <c r="D30" s="14" t="s">
        <v>66</v>
      </c>
      <c r="E30" s="14" t="s">
        <v>66</v>
      </c>
      <c r="F30" s="14" t="s">
        <v>66</v>
      </c>
    </row>
    <row r="31" spans="1:12" ht="15" customHeight="1" x14ac:dyDescent="0.25">
      <c r="A31" s="14"/>
      <c r="B31" s="14"/>
      <c r="C31" s="14"/>
      <c r="D31" s="14"/>
      <c r="E31" s="14"/>
      <c r="F31" s="14"/>
    </row>
    <row r="32" spans="1:12" ht="15" customHeight="1" x14ac:dyDescent="0.25">
      <c r="A32" s="14" t="s">
        <v>32</v>
      </c>
      <c r="B32" s="14" t="s">
        <v>142</v>
      </c>
      <c r="C32" s="14" t="s">
        <v>133</v>
      </c>
      <c r="D32" s="16">
        <v>4940848</v>
      </c>
      <c r="E32" s="16"/>
      <c r="F32" s="16">
        <v>4940848</v>
      </c>
      <c r="J32" s="29"/>
      <c r="K32" s="29"/>
      <c r="L32" s="29"/>
    </row>
    <row r="33" spans="1:12" ht="15" customHeight="1" x14ac:dyDescent="0.25">
      <c r="A33" s="14" t="s">
        <v>66</v>
      </c>
      <c r="B33" s="14" t="s">
        <v>66</v>
      </c>
      <c r="C33" s="14" t="s">
        <v>66</v>
      </c>
      <c r="D33" s="14" t="s">
        <v>66</v>
      </c>
      <c r="E33" s="14" t="s">
        <v>66</v>
      </c>
      <c r="F33" s="14" t="s">
        <v>66</v>
      </c>
    </row>
    <row r="34" spans="1:12" ht="15" customHeight="1" x14ac:dyDescent="0.25">
      <c r="A34" s="14"/>
      <c r="B34" s="14"/>
      <c r="C34" s="14"/>
      <c r="D34" s="14"/>
      <c r="E34" s="14"/>
      <c r="F34" s="14"/>
    </row>
    <row r="35" spans="1:12" ht="15" customHeight="1" x14ac:dyDescent="0.25">
      <c r="A35" s="14" t="s">
        <v>35</v>
      </c>
      <c r="B35" s="14" t="s">
        <v>143</v>
      </c>
      <c r="C35" s="14" t="s">
        <v>135</v>
      </c>
      <c r="D35" s="16">
        <v>257353</v>
      </c>
      <c r="E35" s="16"/>
      <c r="F35" s="16">
        <v>257353</v>
      </c>
      <c r="J35" s="29"/>
      <c r="K35" s="29"/>
      <c r="L35" s="29"/>
    </row>
    <row r="36" spans="1:12" ht="15" customHeight="1" x14ac:dyDescent="0.25">
      <c r="A36" s="14" t="s">
        <v>66</v>
      </c>
      <c r="B36" s="14" t="s">
        <v>66</v>
      </c>
      <c r="C36" s="14" t="s">
        <v>66</v>
      </c>
      <c r="D36" s="14" t="s">
        <v>66</v>
      </c>
      <c r="E36" s="14" t="s">
        <v>66</v>
      </c>
      <c r="F36" s="14" t="s">
        <v>66</v>
      </c>
    </row>
    <row r="37" spans="1:12" ht="15" customHeight="1" x14ac:dyDescent="0.25">
      <c r="A37" s="14"/>
      <c r="B37" s="14"/>
      <c r="C37" s="14"/>
      <c r="D37" s="14"/>
      <c r="E37" s="14"/>
      <c r="F37" s="14"/>
    </row>
    <row r="38" spans="1:12" ht="15" customHeight="1" x14ac:dyDescent="0.25">
      <c r="A38" s="35" t="s">
        <v>144</v>
      </c>
      <c r="B38" s="35" t="s">
        <v>145</v>
      </c>
      <c r="C38" s="35" t="s">
        <v>146</v>
      </c>
      <c r="D38" s="27">
        <v>55474973</v>
      </c>
      <c r="E38" s="27"/>
      <c r="F38" s="27">
        <v>55474973</v>
      </c>
      <c r="J38" s="29"/>
      <c r="K38" s="29"/>
      <c r="L38" s="29"/>
    </row>
    <row r="39" spans="1:12" ht="15" customHeight="1" x14ac:dyDescent="0.25">
      <c r="A39" s="35" t="s">
        <v>147</v>
      </c>
      <c r="B39" s="35" t="s">
        <v>148</v>
      </c>
      <c r="C39" s="35" t="s">
        <v>149</v>
      </c>
      <c r="D39" s="27">
        <v>107857662</v>
      </c>
      <c r="E39" s="27"/>
      <c r="F39" s="27">
        <v>107857662</v>
      </c>
      <c r="J39" s="29"/>
      <c r="K39" s="29"/>
      <c r="L39" s="29"/>
    </row>
    <row r="40" spans="1:12" ht="15" customHeight="1" x14ac:dyDescent="0.25">
      <c r="A40" s="14" t="s">
        <v>8</v>
      </c>
      <c r="B40" s="14" t="s">
        <v>150</v>
      </c>
      <c r="C40" s="14" t="s">
        <v>151</v>
      </c>
      <c r="D40" s="16"/>
      <c r="E40" s="16"/>
      <c r="F40" s="16"/>
      <c r="J40" s="29"/>
      <c r="K40" s="29"/>
      <c r="L40" s="29"/>
    </row>
    <row r="41" spans="1:12" ht="15" customHeight="1" x14ac:dyDescent="0.25">
      <c r="A41" s="14" t="s">
        <v>11</v>
      </c>
      <c r="B41" s="14" t="s">
        <v>152</v>
      </c>
      <c r="C41" s="14" t="s">
        <v>153</v>
      </c>
      <c r="D41" s="16">
        <v>107857662</v>
      </c>
      <c r="E41" s="16"/>
      <c r="F41" s="16">
        <v>107857662</v>
      </c>
      <c r="J41" s="29"/>
      <c r="K41" s="29"/>
      <c r="L41" s="29"/>
    </row>
    <row r="42" spans="1:12" ht="15" customHeight="1" x14ac:dyDescent="0.25">
      <c r="A42" s="35" t="s">
        <v>154</v>
      </c>
      <c r="B42" s="35" t="s">
        <v>155</v>
      </c>
      <c r="C42" s="35" t="s">
        <v>156</v>
      </c>
      <c r="D42" s="27">
        <v>163332635</v>
      </c>
      <c r="E42" s="27"/>
      <c r="F42" s="27">
        <v>163332635</v>
      </c>
      <c r="J42" s="29"/>
      <c r="K42" s="29"/>
      <c r="L42" s="29"/>
    </row>
    <row r="43" spans="1:12" ht="15" customHeight="1" x14ac:dyDescent="0.25">
      <c r="A43" s="35" t="s">
        <v>157</v>
      </c>
      <c r="B43" s="35" t="s">
        <v>158</v>
      </c>
      <c r="C43" s="35" t="s">
        <v>159</v>
      </c>
      <c r="D43" s="27">
        <v>50134000000</v>
      </c>
      <c r="E43" s="27"/>
      <c r="F43" s="27">
        <v>50134000000</v>
      </c>
      <c r="J43" s="29"/>
      <c r="K43" s="29"/>
      <c r="L43" s="29"/>
    </row>
    <row r="44" spans="1:12" ht="15" customHeight="1" x14ac:dyDescent="0.25">
      <c r="A44" s="35" t="s">
        <v>160</v>
      </c>
      <c r="B44" s="35" t="s">
        <v>161</v>
      </c>
      <c r="C44" s="35" t="s">
        <v>162</v>
      </c>
      <c r="D44" s="27">
        <v>163332635</v>
      </c>
      <c r="E44" s="27"/>
      <c r="F44" s="27">
        <v>163332635</v>
      </c>
      <c r="J44" s="29"/>
      <c r="K44" s="29"/>
      <c r="L44" s="29"/>
    </row>
    <row r="45" spans="1:12" ht="15" customHeight="1" x14ac:dyDescent="0.25">
      <c r="A45" s="14" t="s">
        <v>8</v>
      </c>
      <c r="B45" s="14" t="s">
        <v>163</v>
      </c>
      <c r="C45" s="14" t="s">
        <v>164</v>
      </c>
      <c r="D45" s="16">
        <v>163332635</v>
      </c>
      <c r="E45" s="16"/>
      <c r="F45" s="16">
        <v>163332635</v>
      </c>
      <c r="J45" s="29"/>
      <c r="K45" s="29"/>
      <c r="L45" s="29"/>
    </row>
    <row r="46" spans="1:12" ht="15" customHeight="1" x14ac:dyDescent="0.25">
      <c r="A46" s="14" t="s">
        <v>11</v>
      </c>
      <c r="B46" s="14" t="s">
        <v>165</v>
      </c>
      <c r="C46" s="14" t="s">
        <v>166</v>
      </c>
      <c r="D46" s="14"/>
      <c r="E46" s="14"/>
      <c r="F46" s="14"/>
    </row>
    <row r="47" spans="1:12" ht="15" customHeight="1" x14ac:dyDescent="0.25">
      <c r="A47" s="14" t="s">
        <v>14</v>
      </c>
      <c r="B47" s="14" t="s">
        <v>167</v>
      </c>
      <c r="C47" s="14" t="s">
        <v>168</v>
      </c>
      <c r="D47" s="16"/>
      <c r="E47" s="16"/>
      <c r="F47" s="16"/>
      <c r="J47" s="29"/>
      <c r="K47" s="29"/>
      <c r="L47" s="29"/>
    </row>
    <row r="48" spans="1:12" ht="15" customHeight="1" x14ac:dyDescent="0.25">
      <c r="A48" s="35" t="s">
        <v>169</v>
      </c>
      <c r="B48" s="35" t="s">
        <v>170</v>
      </c>
      <c r="C48" s="35" t="s">
        <v>171</v>
      </c>
      <c r="D48" s="27">
        <v>50297332635</v>
      </c>
      <c r="E48" s="27"/>
      <c r="F48" s="27">
        <v>50297332635</v>
      </c>
      <c r="J48" s="29"/>
      <c r="K48" s="29"/>
      <c r="L48" s="29"/>
    </row>
    <row r="49" spans="1:6" ht="15" customHeight="1" x14ac:dyDescent="0.25">
      <c r="A49" s="35" t="s">
        <v>172</v>
      </c>
      <c r="B49" s="35" t="s">
        <v>173</v>
      </c>
      <c r="C49" s="35" t="s">
        <v>174</v>
      </c>
      <c r="D49" s="35" t="s">
        <v>1</v>
      </c>
      <c r="E49" s="35" t="s">
        <v>1</v>
      </c>
      <c r="F49" s="35" t="s">
        <v>1</v>
      </c>
    </row>
    <row r="50" spans="1:6" ht="15" customHeight="1" x14ac:dyDescent="0.25">
      <c r="A50" s="14" t="s">
        <v>1</v>
      </c>
      <c r="B50" s="14" t="s">
        <v>175</v>
      </c>
      <c r="C50" s="14" t="s">
        <v>176</v>
      </c>
      <c r="D50" s="14" t="s">
        <v>1</v>
      </c>
      <c r="E50" s="14" t="s">
        <v>1</v>
      </c>
      <c r="F50" s="14" t="s">
        <v>1</v>
      </c>
    </row>
    <row r="51" spans="1:6" ht="15" customHeight="1" x14ac:dyDescent="0.25">
      <c r="A51" s="24" t="s">
        <v>1</v>
      </c>
      <c r="B51" s="24" t="s">
        <v>1</v>
      </c>
      <c r="C51" s="24" t="s">
        <v>1</v>
      </c>
      <c r="D51" s="24" t="s">
        <v>1</v>
      </c>
      <c r="E51" s="24" t="s">
        <v>1</v>
      </c>
      <c r="F51" s="24"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36"/>
  <sheetViews>
    <sheetView zoomScale="80" zoomScaleNormal="80" workbookViewId="0">
      <selection activeCell="H31" sqref="H31"/>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16384" width="9.140625" style="12"/>
  </cols>
  <sheetData>
    <row r="1" spans="1:8" ht="15" customHeight="1" x14ac:dyDescent="0.2">
      <c r="A1" s="11" t="s">
        <v>5</v>
      </c>
      <c r="B1" s="11" t="s">
        <v>177</v>
      </c>
      <c r="C1" s="11" t="s">
        <v>54</v>
      </c>
      <c r="D1" s="11" t="s">
        <v>178</v>
      </c>
      <c r="E1" s="11" t="s">
        <v>179</v>
      </c>
      <c r="F1" s="11" t="s">
        <v>180</v>
      </c>
      <c r="G1" s="11" t="s">
        <v>181</v>
      </c>
    </row>
    <row r="2" spans="1:8" ht="15" customHeight="1" x14ac:dyDescent="0.25">
      <c r="A2" s="35" t="s">
        <v>58</v>
      </c>
      <c r="B2" s="43" t="s">
        <v>182</v>
      </c>
      <c r="C2" s="43"/>
      <c r="D2" s="43"/>
      <c r="E2" s="43"/>
      <c r="F2" s="43"/>
      <c r="G2" s="43"/>
    </row>
    <row r="3" spans="1:8" ht="15" customHeight="1" x14ac:dyDescent="0.25">
      <c r="A3" s="14" t="s">
        <v>66</v>
      </c>
      <c r="B3" s="14" t="s">
        <v>66</v>
      </c>
      <c r="C3" s="14" t="s">
        <v>66</v>
      </c>
      <c r="D3" s="14" t="s">
        <v>66</v>
      </c>
      <c r="E3" s="14" t="s">
        <v>66</v>
      </c>
      <c r="F3" s="14" t="s">
        <v>66</v>
      </c>
      <c r="G3" s="14" t="s">
        <v>66</v>
      </c>
    </row>
    <row r="4" spans="1:8" ht="15" customHeight="1" x14ac:dyDescent="0.25">
      <c r="A4" s="14"/>
      <c r="B4" s="14" t="s">
        <v>183</v>
      </c>
      <c r="C4" s="14" t="s">
        <v>184</v>
      </c>
      <c r="D4" s="14"/>
      <c r="E4" s="14"/>
      <c r="F4" s="14"/>
      <c r="G4" s="14"/>
    </row>
    <row r="5" spans="1:8" ht="15" customHeight="1" x14ac:dyDescent="0.25">
      <c r="A5" s="35" t="s">
        <v>96</v>
      </c>
      <c r="B5" s="35" t="s">
        <v>185</v>
      </c>
      <c r="C5" s="35" t="s">
        <v>186</v>
      </c>
      <c r="D5" s="35" t="s">
        <v>1</v>
      </c>
      <c r="E5" s="35" t="s">
        <v>1</v>
      </c>
      <c r="F5" s="35" t="s">
        <v>1</v>
      </c>
      <c r="G5" s="35" t="s">
        <v>1</v>
      </c>
    </row>
    <row r="6" spans="1:8" ht="15" customHeight="1" x14ac:dyDescent="0.25">
      <c r="A6" s="14" t="s">
        <v>66</v>
      </c>
      <c r="B6" s="14" t="s">
        <v>66</v>
      </c>
      <c r="C6" s="14" t="s">
        <v>66</v>
      </c>
      <c r="D6" s="14" t="s">
        <v>66</v>
      </c>
      <c r="E6" s="14" t="s">
        <v>66</v>
      </c>
      <c r="F6" s="14" t="s">
        <v>66</v>
      </c>
      <c r="G6" s="14" t="s">
        <v>66</v>
      </c>
    </row>
    <row r="7" spans="1:8" ht="15" customHeight="1" x14ac:dyDescent="0.25">
      <c r="A7" s="14" t="s">
        <v>1</v>
      </c>
      <c r="B7" s="14" t="s">
        <v>183</v>
      </c>
      <c r="C7" s="14" t="s">
        <v>187</v>
      </c>
      <c r="D7" s="14" t="s">
        <v>1</v>
      </c>
      <c r="E7" s="14" t="s">
        <v>1</v>
      </c>
      <c r="F7" s="14" t="s">
        <v>1</v>
      </c>
      <c r="G7" s="14" t="s">
        <v>1</v>
      </c>
    </row>
    <row r="8" spans="1:8" ht="15" customHeight="1" x14ac:dyDescent="0.25">
      <c r="A8" s="35" t="s">
        <v>188</v>
      </c>
      <c r="B8" s="35" t="s">
        <v>189</v>
      </c>
      <c r="C8" s="35" t="s">
        <v>190</v>
      </c>
      <c r="D8" s="35" t="s">
        <v>1</v>
      </c>
      <c r="E8" s="35" t="s">
        <v>1</v>
      </c>
      <c r="F8" s="35" t="s">
        <v>1</v>
      </c>
      <c r="G8" s="35" t="s">
        <v>1</v>
      </c>
    </row>
    <row r="9" spans="1:8" ht="15" customHeight="1" x14ac:dyDescent="0.25">
      <c r="A9" s="14" t="s">
        <v>66</v>
      </c>
      <c r="B9" s="14" t="s">
        <v>66</v>
      </c>
      <c r="C9" s="14" t="s">
        <v>66</v>
      </c>
      <c r="D9" s="14" t="s">
        <v>66</v>
      </c>
      <c r="E9" s="14" t="s">
        <v>66</v>
      </c>
      <c r="F9" s="14" t="s">
        <v>66</v>
      </c>
      <c r="G9" s="14" t="s">
        <v>66</v>
      </c>
    </row>
    <row r="10" spans="1:8" ht="15" customHeight="1" x14ac:dyDescent="0.25">
      <c r="A10" s="14" t="s">
        <v>1</v>
      </c>
      <c r="B10" s="14" t="s">
        <v>183</v>
      </c>
      <c r="C10" s="14" t="s">
        <v>191</v>
      </c>
      <c r="D10" s="14" t="s">
        <v>1</v>
      </c>
      <c r="E10" s="14" t="s">
        <v>1</v>
      </c>
      <c r="F10" s="14" t="s">
        <v>1</v>
      </c>
      <c r="G10" s="14" t="s">
        <v>1</v>
      </c>
    </row>
    <row r="11" spans="1:8" ht="15" customHeight="1" x14ac:dyDescent="0.25">
      <c r="A11" s="35" t="s">
        <v>144</v>
      </c>
      <c r="B11" s="35" t="s">
        <v>192</v>
      </c>
      <c r="C11" s="35" t="s">
        <v>193</v>
      </c>
      <c r="D11" s="35" t="s">
        <v>1</v>
      </c>
      <c r="E11" s="35" t="s">
        <v>1</v>
      </c>
      <c r="F11" s="35" t="s">
        <v>1</v>
      </c>
      <c r="G11" s="35" t="s">
        <v>1</v>
      </c>
    </row>
    <row r="12" spans="1:8" ht="15" customHeight="1" x14ac:dyDescent="0.25">
      <c r="A12" s="14" t="s">
        <v>66</v>
      </c>
      <c r="B12" s="14" t="s">
        <v>66</v>
      </c>
      <c r="C12" s="14" t="s">
        <v>66</v>
      </c>
      <c r="D12" s="14" t="s">
        <v>66</v>
      </c>
      <c r="E12" s="14" t="s">
        <v>66</v>
      </c>
      <c r="F12" s="14" t="s">
        <v>66</v>
      </c>
      <c r="G12" s="14" t="s">
        <v>66</v>
      </c>
    </row>
    <row r="13" spans="1:8" ht="15" customHeight="1" x14ac:dyDescent="0.25">
      <c r="A13" s="14"/>
      <c r="B13" s="14" t="s">
        <v>338</v>
      </c>
      <c r="C13" s="14">
        <v>2251.1</v>
      </c>
      <c r="D13" s="15">
        <v>376000</v>
      </c>
      <c r="E13" s="15">
        <v>100000.49</v>
      </c>
      <c r="F13" s="16">
        <v>37600184240</v>
      </c>
      <c r="G13" s="9">
        <v>0.74696116198303031</v>
      </c>
      <c r="H13" s="17"/>
    </row>
    <row r="14" spans="1:8" ht="15" customHeight="1" x14ac:dyDescent="0.25">
      <c r="A14" s="14"/>
      <c r="B14" s="14" t="s">
        <v>344</v>
      </c>
      <c r="C14" s="14">
        <v>2251.1999999999998</v>
      </c>
      <c r="D14" s="15">
        <v>115000</v>
      </c>
      <c r="E14" s="15">
        <v>100938.04</v>
      </c>
      <c r="F14" s="16">
        <v>11607874600</v>
      </c>
      <c r="G14" s="9">
        <v>0.23060077163518983</v>
      </c>
      <c r="H14" s="17"/>
    </row>
    <row r="15" spans="1:8" ht="15" customHeight="1" x14ac:dyDescent="0.25">
      <c r="A15" s="14" t="s">
        <v>1</v>
      </c>
      <c r="B15" s="14" t="s">
        <v>183</v>
      </c>
      <c r="C15" s="14" t="s">
        <v>194</v>
      </c>
      <c r="D15" s="16">
        <v>491000</v>
      </c>
      <c r="E15" s="16"/>
      <c r="F15" s="16">
        <v>49208058840</v>
      </c>
      <c r="G15" s="9">
        <v>0.97756193361822019</v>
      </c>
      <c r="H15" s="17"/>
    </row>
    <row r="16" spans="1:8" ht="15" customHeight="1" x14ac:dyDescent="0.25">
      <c r="A16" s="35" t="s">
        <v>195</v>
      </c>
      <c r="B16" s="35" t="s">
        <v>196</v>
      </c>
      <c r="C16" s="35" t="s">
        <v>197</v>
      </c>
      <c r="D16" s="35" t="s">
        <v>1</v>
      </c>
      <c r="E16" s="35" t="s">
        <v>1</v>
      </c>
      <c r="F16" s="35" t="s">
        <v>1</v>
      </c>
      <c r="G16" s="9" t="s">
        <v>1</v>
      </c>
      <c r="H16" s="17"/>
    </row>
    <row r="17" spans="1:8" ht="15" customHeight="1" x14ac:dyDescent="0.25">
      <c r="A17" s="14" t="s">
        <v>66</v>
      </c>
      <c r="B17" s="14" t="s">
        <v>66</v>
      </c>
      <c r="C17" s="14" t="s">
        <v>66</v>
      </c>
      <c r="D17" s="14" t="s">
        <v>66</v>
      </c>
      <c r="E17" s="14" t="s">
        <v>66</v>
      </c>
      <c r="F17" s="14" t="s">
        <v>66</v>
      </c>
      <c r="G17" s="9" t="s">
        <v>1</v>
      </c>
      <c r="H17" s="17"/>
    </row>
    <row r="18" spans="1:8" ht="15.75" customHeight="1" x14ac:dyDescent="0.25">
      <c r="A18" s="14" t="s">
        <v>1</v>
      </c>
      <c r="B18" s="14" t="s">
        <v>183</v>
      </c>
      <c r="C18" s="14" t="s">
        <v>198</v>
      </c>
      <c r="D18" s="14" t="s">
        <v>1</v>
      </c>
      <c r="E18" s="14" t="s">
        <v>1</v>
      </c>
      <c r="F18" s="14" t="s">
        <v>1</v>
      </c>
      <c r="G18" s="9" t="s">
        <v>1</v>
      </c>
      <c r="H18" s="17"/>
    </row>
    <row r="19" spans="1:8" ht="15" customHeight="1" x14ac:dyDescent="0.25">
      <c r="A19" s="14" t="s">
        <v>1</v>
      </c>
      <c r="B19" s="14" t="s">
        <v>199</v>
      </c>
      <c r="C19" s="14" t="s">
        <v>200</v>
      </c>
      <c r="D19" s="16">
        <v>491000</v>
      </c>
      <c r="E19" s="14"/>
      <c r="F19" s="16">
        <v>49208058840</v>
      </c>
      <c r="G19" s="9">
        <v>0.97756193361822019</v>
      </c>
      <c r="H19" s="17"/>
    </row>
    <row r="20" spans="1:8" ht="15" customHeight="1" x14ac:dyDescent="0.25">
      <c r="A20" s="35" t="s">
        <v>201</v>
      </c>
      <c r="B20" s="35" t="s">
        <v>202</v>
      </c>
      <c r="C20" s="35" t="s">
        <v>203</v>
      </c>
      <c r="D20" s="35" t="s">
        <v>1</v>
      </c>
      <c r="E20" s="35" t="s">
        <v>1</v>
      </c>
      <c r="F20" s="35" t="s">
        <v>1</v>
      </c>
      <c r="G20" s="9" t="s">
        <v>1</v>
      </c>
      <c r="H20" s="17"/>
    </row>
    <row r="21" spans="1:8" ht="15" customHeight="1" x14ac:dyDescent="0.25">
      <c r="A21" s="14" t="s">
        <v>66</v>
      </c>
      <c r="B21" s="14" t="s">
        <v>66</v>
      </c>
      <c r="C21" s="14" t="s">
        <v>66</v>
      </c>
      <c r="D21" s="14" t="s">
        <v>66</v>
      </c>
      <c r="E21" s="14" t="s">
        <v>66</v>
      </c>
      <c r="F21" s="14" t="s">
        <v>66</v>
      </c>
      <c r="G21" s="9" t="s">
        <v>1</v>
      </c>
      <c r="H21" s="17"/>
    </row>
    <row r="22" spans="1:8" ht="15" customHeight="1" x14ac:dyDescent="0.25">
      <c r="A22" s="14" t="s">
        <v>1</v>
      </c>
      <c r="B22" s="14" t="s">
        <v>183</v>
      </c>
      <c r="C22" s="14" t="s">
        <v>204</v>
      </c>
      <c r="D22" s="14" t="s">
        <v>1</v>
      </c>
      <c r="E22" s="14" t="s">
        <v>1</v>
      </c>
      <c r="F22" s="16">
        <v>407067397</v>
      </c>
      <c r="G22" s="9">
        <v>8.0867565416091036E-3</v>
      </c>
      <c r="H22" s="17"/>
    </row>
    <row r="23" spans="1:8" ht="15" customHeight="1" x14ac:dyDescent="0.25">
      <c r="A23" s="35" t="s">
        <v>205</v>
      </c>
      <c r="B23" s="35" t="s">
        <v>64</v>
      </c>
      <c r="C23" s="35" t="s">
        <v>206</v>
      </c>
      <c r="D23" s="35" t="s">
        <v>1</v>
      </c>
      <c r="E23" s="35" t="s">
        <v>1</v>
      </c>
      <c r="F23" s="35" t="s">
        <v>1</v>
      </c>
      <c r="G23" s="35" t="s">
        <v>1</v>
      </c>
      <c r="H23" s="17"/>
    </row>
    <row r="24" spans="1:8" ht="15" customHeight="1" x14ac:dyDescent="0.25">
      <c r="A24" s="14" t="s">
        <v>1</v>
      </c>
      <c r="B24" s="14" t="s">
        <v>207</v>
      </c>
      <c r="C24" s="14" t="s">
        <v>208</v>
      </c>
      <c r="D24" s="14" t="s">
        <v>1</v>
      </c>
      <c r="E24" s="14" t="s">
        <v>1</v>
      </c>
      <c r="F24" s="18">
        <v>22409573</v>
      </c>
      <c r="G24" s="9">
        <v>4.4518613474814036E-4</v>
      </c>
      <c r="H24" s="17"/>
    </row>
    <row r="25" spans="1:8" ht="15" customHeight="1" x14ac:dyDescent="0.25">
      <c r="A25" s="14" t="s">
        <v>66</v>
      </c>
      <c r="B25" s="14" t="s">
        <v>66</v>
      </c>
      <c r="C25" s="14" t="s">
        <v>66</v>
      </c>
      <c r="D25" s="14" t="s">
        <v>66</v>
      </c>
      <c r="E25" s="14" t="s">
        <v>66</v>
      </c>
      <c r="F25" s="19" t="s">
        <v>66</v>
      </c>
      <c r="G25" s="14" t="s">
        <v>1</v>
      </c>
      <c r="H25" s="17"/>
    </row>
    <row r="26" spans="1:8" ht="15" customHeight="1" x14ac:dyDescent="0.25">
      <c r="A26" s="14" t="s">
        <v>1</v>
      </c>
      <c r="B26" s="20" t="s">
        <v>337</v>
      </c>
      <c r="C26" s="14" t="s">
        <v>209</v>
      </c>
      <c r="D26" s="14" t="s">
        <v>1</v>
      </c>
      <c r="E26" s="14" t="s">
        <v>1</v>
      </c>
      <c r="F26" s="18">
        <v>700000000</v>
      </c>
      <c r="G26" s="10">
        <v>1.39061237054226E-2</v>
      </c>
      <c r="H26" s="17"/>
    </row>
    <row r="27" spans="1:8" ht="15" customHeight="1" x14ac:dyDescent="0.25">
      <c r="A27" s="14" t="s">
        <v>66</v>
      </c>
      <c r="B27" s="14" t="s">
        <v>66</v>
      </c>
      <c r="C27" s="14" t="s">
        <v>66</v>
      </c>
      <c r="D27" s="14" t="s">
        <v>66</v>
      </c>
      <c r="E27" s="14" t="s">
        <v>66</v>
      </c>
      <c r="F27" s="19" t="s">
        <v>66</v>
      </c>
      <c r="G27" s="14" t="s">
        <v>1</v>
      </c>
      <c r="H27" s="17"/>
    </row>
    <row r="28" spans="1:8" ht="15" customHeight="1" x14ac:dyDescent="0.25">
      <c r="A28" s="14" t="s">
        <v>1</v>
      </c>
      <c r="B28" s="20" t="s">
        <v>326</v>
      </c>
      <c r="C28" s="14">
        <v>2261</v>
      </c>
      <c r="D28" s="14" t="s">
        <v>1</v>
      </c>
      <c r="E28" s="14" t="s">
        <v>1</v>
      </c>
      <c r="F28" s="18"/>
      <c r="G28" s="9"/>
      <c r="H28" s="17"/>
    </row>
    <row r="29" spans="1:8" ht="15" customHeight="1" x14ac:dyDescent="0.25">
      <c r="A29" s="14" t="s">
        <v>66</v>
      </c>
      <c r="B29" s="20" t="s">
        <v>339</v>
      </c>
      <c r="C29" s="14" t="s">
        <v>66</v>
      </c>
      <c r="D29" s="14" t="s">
        <v>66</v>
      </c>
      <c r="E29" s="14" t="s">
        <v>66</v>
      </c>
      <c r="F29" s="18" t="s">
        <v>66</v>
      </c>
      <c r="G29" s="9" t="s">
        <v>1</v>
      </c>
      <c r="H29" s="17"/>
    </row>
    <row r="30" spans="1:8" ht="15" customHeight="1" x14ac:dyDescent="0.25">
      <c r="A30" s="14" t="s">
        <v>1</v>
      </c>
      <c r="B30" s="20" t="s">
        <v>340</v>
      </c>
      <c r="C30" s="14">
        <v>2262</v>
      </c>
      <c r="D30" s="14" t="s">
        <v>1</v>
      </c>
      <c r="E30" s="14" t="s">
        <v>1</v>
      </c>
      <c r="F30" s="18"/>
      <c r="G30" s="9"/>
      <c r="H30" s="17"/>
    </row>
    <row r="31" spans="1:8" ht="15" customHeight="1" x14ac:dyDescent="0.25">
      <c r="A31" s="14" t="s">
        <v>1</v>
      </c>
      <c r="B31" s="14" t="s">
        <v>183</v>
      </c>
      <c r="C31" s="14">
        <v>2263</v>
      </c>
      <c r="D31" s="14" t="s">
        <v>1</v>
      </c>
      <c r="E31" s="14" t="s">
        <v>1</v>
      </c>
      <c r="F31" s="18">
        <v>722409573</v>
      </c>
      <c r="G31" s="9">
        <v>1.435130984017074E-2</v>
      </c>
      <c r="H31" s="17"/>
    </row>
    <row r="32" spans="1:8" ht="15" customHeight="1" x14ac:dyDescent="0.25">
      <c r="A32" s="35" t="s">
        <v>160</v>
      </c>
      <c r="B32" s="35" t="s">
        <v>210</v>
      </c>
      <c r="C32" s="35" t="s">
        <v>211</v>
      </c>
      <c r="D32" s="21">
        <v>491000</v>
      </c>
      <c r="E32" s="14" t="s">
        <v>341</v>
      </c>
      <c r="F32" s="22">
        <v>50337535810</v>
      </c>
      <c r="G32" s="23">
        <v>1</v>
      </c>
      <c r="H32" s="17"/>
    </row>
    <row r="33" spans="1:7" ht="15" customHeight="1" x14ac:dyDescent="0.25">
      <c r="A33" s="24" t="s">
        <v>1</v>
      </c>
      <c r="B33" s="24" t="s">
        <v>1</v>
      </c>
      <c r="C33" s="24" t="s">
        <v>1</v>
      </c>
      <c r="D33" s="24" t="s">
        <v>1</v>
      </c>
      <c r="E33" s="24" t="s">
        <v>1</v>
      </c>
      <c r="F33" s="24" t="s">
        <v>1</v>
      </c>
      <c r="G33" s="24" t="s">
        <v>1</v>
      </c>
    </row>
    <row r="36" spans="1:7" x14ac:dyDescent="0.2">
      <c r="G36" s="29"/>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G20" sqref="G20"/>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44" t="s">
        <v>5</v>
      </c>
      <c r="B1" s="44" t="s">
        <v>212</v>
      </c>
      <c r="C1" s="44" t="s">
        <v>213</v>
      </c>
      <c r="D1" s="44" t="s">
        <v>214</v>
      </c>
      <c r="E1" s="44" t="s">
        <v>215</v>
      </c>
      <c r="F1" s="44" t="s">
        <v>216</v>
      </c>
      <c r="G1" s="44" t="s">
        <v>217</v>
      </c>
      <c r="H1" s="44"/>
      <c r="I1" s="44" t="s">
        <v>218</v>
      </c>
      <c r="J1" s="44"/>
    </row>
    <row r="2" spans="1:10" ht="15" customHeight="1" x14ac:dyDescent="0.2">
      <c r="A2" s="44"/>
      <c r="B2" s="44"/>
      <c r="C2" s="44"/>
      <c r="D2" s="44"/>
      <c r="E2" s="44"/>
      <c r="F2" s="44"/>
      <c r="G2" s="7" t="s">
        <v>219</v>
      </c>
      <c r="H2" s="7" t="s">
        <v>220</v>
      </c>
      <c r="I2" s="7" t="s">
        <v>219</v>
      </c>
      <c r="J2" s="7" t="s">
        <v>221</v>
      </c>
    </row>
    <row r="3" spans="1:10" ht="15" customHeight="1" x14ac:dyDescent="0.25">
      <c r="A3" s="5" t="s">
        <v>8</v>
      </c>
      <c r="B3" s="5" t="s">
        <v>222</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223</v>
      </c>
      <c r="C6" s="8" t="s">
        <v>1</v>
      </c>
      <c r="D6" s="8" t="s">
        <v>1</v>
      </c>
      <c r="E6" s="8" t="s">
        <v>1</v>
      </c>
      <c r="F6" s="8" t="s">
        <v>1</v>
      </c>
      <c r="G6" s="8" t="s">
        <v>1</v>
      </c>
      <c r="H6" s="8" t="s">
        <v>1</v>
      </c>
      <c r="I6" s="8" t="s">
        <v>1</v>
      </c>
      <c r="J6" s="8" t="s">
        <v>1</v>
      </c>
    </row>
    <row r="7" spans="1:10" ht="15" customHeight="1" x14ac:dyDescent="0.25">
      <c r="A7" s="5" t="s">
        <v>11</v>
      </c>
      <c r="B7" s="5" t="s">
        <v>224</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225</v>
      </c>
      <c r="C10" s="8" t="s">
        <v>1</v>
      </c>
      <c r="D10" s="8" t="s">
        <v>1</v>
      </c>
      <c r="E10" s="8" t="s">
        <v>1</v>
      </c>
      <c r="F10" s="8" t="s">
        <v>1</v>
      </c>
      <c r="G10" s="8" t="s">
        <v>1</v>
      </c>
      <c r="H10" s="8" t="s">
        <v>1</v>
      </c>
      <c r="I10" s="8" t="s">
        <v>1</v>
      </c>
      <c r="J10" s="8" t="s">
        <v>1</v>
      </c>
    </row>
    <row r="11" spans="1:10" ht="15" customHeight="1" x14ac:dyDescent="0.25">
      <c r="A11" s="8" t="s">
        <v>226</v>
      </c>
      <c r="B11" s="8" t="s">
        <v>227</v>
      </c>
      <c r="C11" s="8" t="s">
        <v>1</v>
      </c>
      <c r="D11" s="8" t="s">
        <v>1</v>
      </c>
      <c r="E11" s="8" t="s">
        <v>1</v>
      </c>
      <c r="F11" s="8" t="s">
        <v>1</v>
      </c>
      <c r="G11" s="8" t="s">
        <v>1</v>
      </c>
      <c r="H11" s="8" t="s">
        <v>1</v>
      </c>
      <c r="I11" s="8" t="s">
        <v>1</v>
      </c>
      <c r="J11" s="8" t="s">
        <v>1</v>
      </c>
    </row>
    <row r="12" spans="1:10" ht="15" customHeight="1" x14ac:dyDescent="0.25">
      <c r="A12" s="5" t="s">
        <v>14</v>
      </c>
      <c r="B12" s="5" t="s">
        <v>228</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229</v>
      </c>
      <c r="C15" s="8" t="s">
        <v>1</v>
      </c>
      <c r="D15" s="8" t="s">
        <v>1</v>
      </c>
      <c r="E15" s="8" t="s">
        <v>1</v>
      </c>
      <c r="F15" s="8" t="s">
        <v>1</v>
      </c>
      <c r="G15" s="8" t="s">
        <v>1</v>
      </c>
      <c r="H15" s="8" t="s">
        <v>1</v>
      </c>
      <c r="I15" s="8" t="s">
        <v>1</v>
      </c>
      <c r="J15" s="8" t="s">
        <v>1</v>
      </c>
    </row>
    <row r="16" spans="1:10" ht="15" customHeight="1" x14ac:dyDescent="0.25">
      <c r="A16" s="5" t="s">
        <v>17</v>
      </c>
      <c r="B16" s="5" t="s">
        <v>230</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231</v>
      </c>
      <c r="C19" s="8" t="s">
        <v>1</v>
      </c>
      <c r="D19" s="8" t="s">
        <v>1</v>
      </c>
      <c r="E19" s="8" t="s">
        <v>1</v>
      </c>
      <c r="F19" s="8" t="s">
        <v>1</v>
      </c>
      <c r="G19" s="8" t="s">
        <v>1</v>
      </c>
      <c r="H19" s="8" t="s">
        <v>1</v>
      </c>
      <c r="I19" s="8" t="s">
        <v>1</v>
      </c>
      <c r="J19" s="8" t="s">
        <v>1</v>
      </c>
    </row>
    <row r="20" spans="1:10" ht="15" customHeight="1" x14ac:dyDescent="0.25">
      <c r="A20" s="8" t="s">
        <v>232</v>
      </c>
      <c r="B20" s="8"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tabSelected="1" topLeftCell="A13" workbookViewId="0">
      <selection activeCell="D28" sqref="D28"/>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11" t="s">
        <v>117</v>
      </c>
      <c r="C1" s="11" t="s">
        <v>54</v>
      </c>
      <c r="D1" s="11" t="s">
        <v>234</v>
      </c>
      <c r="E1" s="11" t="s">
        <v>235</v>
      </c>
    </row>
    <row r="2" spans="1:9" ht="15" customHeight="1" x14ac:dyDescent="0.25">
      <c r="A2" s="13" t="s">
        <v>58</v>
      </c>
      <c r="B2" s="13" t="s">
        <v>236</v>
      </c>
      <c r="C2" s="13" t="s">
        <v>184</v>
      </c>
      <c r="D2" s="13" t="s">
        <v>1</v>
      </c>
      <c r="E2" s="13" t="s">
        <v>1</v>
      </c>
    </row>
    <row r="3" spans="1:9" ht="31.5" x14ac:dyDescent="0.25">
      <c r="A3" s="14" t="s">
        <v>8</v>
      </c>
      <c r="B3" s="37" t="s">
        <v>237</v>
      </c>
      <c r="C3" s="14" t="s">
        <v>238</v>
      </c>
      <c r="D3" s="10">
        <v>1.2004625698529682E-2</v>
      </c>
      <c r="E3" s="9">
        <v>0</v>
      </c>
      <c r="H3" s="34"/>
      <c r="I3" s="34"/>
    </row>
    <row r="4" spans="1:9" ht="31.5" x14ac:dyDescent="0.25">
      <c r="A4" s="14" t="s">
        <v>11</v>
      </c>
      <c r="B4" s="37" t="s">
        <v>239</v>
      </c>
      <c r="C4" s="14" t="s">
        <v>240</v>
      </c>
      <c r="D4" s="10">
        <v>4.9821042866075279E-3</v>
      </c>
      <c r="E4" s="9">
        <v>0</v>
      </c>
      <c r="H4" s="34"/>
      <c r="I4" s="34"/>
    </row>
    <row r="5" spans="1:9" ht="47.25" x14ac:dyDescent="0.25">
      <c r="A5" s="14" t="s">
        <v>14</v>
      </c>
      <c r="B5" s="37" t="s">
        <v>241</v>
      </c>
      <c r="C5" s="14" t="s">
        <v>242</v>
      </c>
      <c r="D5" s="10">
        <v>1.935493475072321E-3</v>
      </c>
      <c r="E5" s="9">
        <v>0</v>
      </c>
      <c r="H5" s="34"/>
      <c r="I5" s="34"/>
    </row>
    <row r="6" spans="1:9" ht="31.5" x14ac:dyDescent="0.25">
      <c r="A6" s="14" t="s">
        <v>17</v>
      </c>
      <c r="B6" s="37" t="s">
        <v>243</v>
      </c>
      <c r="C6" s="14" t="s">
        <v>244</v>
      </c>
      <c r="D6" s="10">
        <v>1.7647149446148578E-3</v>
      </c>
      <c r="E6" s="9">
        <v>0</v>
      </c>
      <c r="H6" s="34"/>
      <c r="I6" s="34"/>
    </row>
    <row r="7" spans="1:9" ht="31.5" x14ac:dyDescent="0.25">
      <c r="A7" s="14" t="s">
        <v>20</v>
      </c>
      <c r="B7" s="37" t="s">
        <v>245</v>
      </c>
      <c r="C7" s="14" t="s">
        <v>246</v>
      </c>
      <c r="D7" s="10">
        <v>0</v>
      </c>
      <c r="E7" s="9">
        <v>0</v>
      </c>
      <c r="H7" s="34"/>
      <c r="I7" s="34"/>
    </row>
    <row r="8" spans="1:9" ht="31.5" x14ac:dyDescent="0.25">
      <c r="A8" s="14" t="s">
        <v>23</v>
      </c>
      <c r="B8" s="37" t="s">
        <v>247</v>
      </c>
      <c r="C8" s="14" t="s">
        <v>248</v>
      </c>
      <c r="D8" s="10">
        <v>0</v>
      </c>
      <c r="E8" s="9">
        <v>0</v>
      </c>
      <c r="H8" s="34"/>
      <c r="I8" s="34"/>
    </row>
    <row r="9" spans="1:9" ht="47.25" x14ac:dyDescent="0.25">
      <c r="A9" s="14" t="s">
        <v>26</v>
      </c>
      <c r="B9" s="37" t="s">
        <v>249</v>
      </c>
      <c r="C9" s="14" t="s">
        <v>250</v>
      </c>
      <c r="D9" s="10">
        <v>2.1114476162545906E-3</v>
      </c>
      <c r="E9" s="9">
        <v>0</v>
      </c>
      <c r="H9" s="34"/>
      <c r="I9" s="34"/>
    </row>
    <row r="10" spans="1:9" ht="15.75" x14ac:dyDescent="0.25">
      <c r="A10" s="14" t="s">
        <v>29</v>
      </c>
      <c r="B10" s="37" t="s">
        <v>251</v>
      </c>
      <c r="C10" s="14" t="s">
        <v>252</v>
      </c>
      <c r="D10" s="10">
        <v>2.5498763903774539E-2</v>
      </c>
      <c r="E10" s="9">
        <v>0</v>
      </c>
      <c r="H10" s="34"/>
      <c r="I10" s="34"/>
    </row>
    <row r="11" spans="1:9" ht="15.75" x14ac:dyDescent="0.25">
      <c r="A11" s="14" t="s">
        <v>32</v>
      </c>
      <c r="B11" s="37" t="s">
        <v>253</v>
      </c>
      <c r="C11" s="14" t="s">
        <v>254</v>
      </c>
      <c r="D11" s="10">
        <v>12.833437184360676</v>
      </c>
      <c r="E11" s="9">
        <v>0</v>
      </c>
      <c r="H11" s="34"/>
      <c r="I11" s="34"/>
    </row>
    <row r="12" spans="1:9" ht="47.25" x14ac:dyDescent="0.25">
      <c r="A12" s="14" t="s">
        <v>35</v>
      </c>
      <c r="B12" s="37" t="s">
        <v>255</v>
      </c>
      <c r="C12" s="14" t="s">
        <v>248</v>
      </c>
      <c r="D12" s="14"/>
      <c r="E12" s="14"/>
      <c r="H12" s="34"/>
      <c r="I12" s="34"/>
    </row>
    <row r="13" spans="1:9" ht="15.75" x14ac:dyDescent="0.25">
      <c r="A13" s="13" t="s">
        <v>96</v>
      </c>
      <c r="B13" s="38" t="s">
        <v>256</v>
      </c>
      <c r="C13" s="13" t="s">
        <v>257</v>
      </c>
      <c r="D13" s="13"/>
      <c r="E13" s="13"/>
      <c r="H13" s="34"/>
      <c r="I13" s="34"/>
    </row>
    <row r="14" spans="1:9" ht="15.75" x14ac:dyDescent="0.25">
      <c r="A14" s="14" t="s">
        <v>8</v>
      </c>
      <c r="B14" s="37" t="s">
        <v>258</v>
      </c>
      <c r="C14" s="14" t="s">
        <v>259</v>
      </c>
      <c r="D14" s="25">
        <v>50134000000</v>
      </c>
      <c r="E14" s="15">
        <v>0</v>
      </c>
      <c r="H14" s="34"/>
      <c r="I14" s="34"/>
    </row>
    <row r="15" spans="1:9" ht="15.75" x14ac:dyDescent="0.25">
      <c r="A15" s="14"/>
      <c r="B15" s="37" t="s">
        <v>260</v>
      </c>
      <c r="C15" s="14" t="s">
        <v>261</v>
      </c>
      <c r="D15" s="25">
        <v>50134000000</v>
      </c>
      <c r="E15" s="15">
        <v>0</v>
      </c>
      <c r="H15" s="34"/>
      <c r="I15" s="34"/>
    </row>
    <row r="16" spans="1:9" ht="15.75" x14ac:dyDescent="0.25">
      <c r="A16" s="14"/>
      <c r="B16" s="37" t="s">
        <v>262</v>
      </c>
      <c r="C16" s="14" t="s">
        <v>263</v>
      </c>
      <c r="D16" s="25">
        <v>5013400</v>
      </c>
      <c r="E16" s="15">
        <v>0</v>
      </c>
      <c r="H16" s="34"/>
      <c r="I16" s="34"/>
    </row>
    <row r="17" spans="1:9" ht="15.75" x14ac:dyDescent="0.25">
      <c r="A17" s="14" t="s">
        <v>11</v>
      </c>
      <c r="B17" s="37" t="s">
        <v>264</v>
      </c>
      <c r="C17" s="14" t="s">
        <v>265</v>
      </c>
      <c r="D17" s="25"/>
      <c r="E17" s="15">
        <v>0</v>
      </c>
      <c r="H17" s="34"/>
      <c r="I17" s="34"/>
    </row>
    <row r="18" spans="1:9" ht="15.75" x14ac:dyDescent="0.25">
      <c r="A18" s="14"/>
      <c r="B18" s="37" t="s">
        <v>266</v>
      </c>
      <c r="C18" s="14" t="s">
        <v>267</v>
      </c>
      <c r="D18" s="25"/>
      <c r="E18" s="15">
        <v>0</v>
      </c>
      <c r="H18" s="34"/>
      <c r="I18" s="34"/>
    </row>
    <row r="19" spans="1:9" ht="15.75" x14ac:dyDescent="0.25">
      <c r="A19" s="14"/>
      <c r="B19" s="37" t="s">
        <v>268</v>
      </c>
      <c r="C19" s="14" t="s">
        <v>269</v>
      </c>
      <c r="D19" s="25"/>
      <c r="E19" s="15">
        <v>0</v>
      </c>
      <c r="H19" s="34"/>
      <c r="I19" s="34"/>
    </row>
    <row r="20" spans="1:9" ht="15.75" x14ac:dyDescent="0.25">
      <c r="A20" s="14"/>
      <c r="B20" s="37" t="s">
        <v>270</v>
      </c>
      <c r="C20" s="14" t="s">
        <v>271</v>
      </c>
      <c r="D20" s="25"/>
      <c r="E20" s="15">
        <v>0</v>
      </c>
      <c r="H20" s="34"/>
      <c r="I20" s="34"/>
    </row>
    <row r="21" spans="1:9" ht="15.75" x14ac:dyDescent="0.25">
      <c r="A21" s="14"/>
      <c r="B21" s="37" t="s">
        <v>272</v>
      </c>
      <c r="C21" s="14" t="s">
        <v>273</v>
      </c>
      <c r="D21" s="25"/>
      <c r="E21" s="15">
        <v>0</v>
      </c>
      <c r="H21" s="34"/>
      <c r="I21" s="34"/>
    </row>
    <row r="22" spans="1:9" ht="15.75" x14ac:dyDescent="0.25">
      <c r="A22" s="14" t="s">
        <v>14</v>
      </c>
      <c r="B22" s="37" t="s">
        <v>274</v>
      </c>
      <c r="C22" s="14" t="s">
        <v>275</v>
      </c>
      <c r="D22" s="25">
        <v>50134000000</v>
      </c>
      <c r="E22" s="15">
        <v>0</v>
      </c>
      <c r="H22" s="34"/>
      <c r="I22" s="34"/>
    </row>
    <row r="23" spans="1:9" ht="15.75" x14ac:dyDescent="0.25">
      <c r="A23" s="14"/>
      <c r="B23" s="37" t="s">
        <v>276</v>
      </c>
      <c r="C23" s="14" t="s">
        <v>277</v>
      </c>
      <c r="D23" s="25">
        <v>50134000000</v>
      </c>
      <c r="E23" s="15">
        <v>0</v>
      </c>
      <c r="H23" s="34"/>
      <c r="I23" s="34"/>
    </row>
    <row r="24" spans="1:9" ht="15.75" x14ac:dyDescent="0.25">
      <c r="A24" s="14"/>
      <c r="B24" s="37" t="s">
        <v>278</v>
      </c>
      <c r="C24" s="14" t="s">
        <v>279</v>
      </c>
      <c r="D24" s="25">
        <v>5013400</v>
      </c>
      <c r="E24" s="15">
        <v>0</v>
      </c>
      <c r="H24" s="34"/>
      <c r="I24" s="34"/>
    </row>
    <row r="25" spans="1:9" ht="31.5" x14ac:dyDescent="0.25">
      <c r="A25" s="14" t="s">
        <v>17</v>
      </c>
      <c r="B25" s="37" t="s">
        <v>280</v>
      </c>
      <c r="C25" s="14" t="s">
        <v>281</v>
      </c>
      <c r="D25" s="10">
        <v>0.99770000000000003</v>
      </c>
      <c r="E25" s="9">
        <v>0</v>
      </c>
      <c r="H25" s="34"/>
      <c r="I25" s="34"/>
    </row>
    <row r="26" spans="1:9" ht="31.5" x14ac:dyDescent="0.25">
      <c r="A26" s="14" t="s">
        <v>20</v>
      </c>
      <c r="B26" s="37" t="s">
        <v>282</v>
      </c>
      <c r="C26" s="14" t="s">
        <v>283</v>
      </c>
      <c r="D26" s="10">
        <v>0.99790000000000001</v>
      </c>
      <c r="E26" s="9">
        <v>0</v>
      </c>
      <c r="H26" s="34"/>
      <c r="I26" s="34"/>
    </row>
    <row r="27" spans="1:9" ht="31.5" x14ac:dyDescent="0.25">
      <c r="A27" s="14" t="s">
        <v>23</v>
      </c>
      <c r="B27" s="37" t="s">
        <v>284</v>
      </c>
      <c r="C27" s="14" t="s">
        <v>285</v>
      </c>
      <c r="D27" s="10">
        <v>0</v>
      </c>
      <c r="E27" s="9">
        <v>0</v>
      </c>
      <c r="H27" s="34"/>
      <c r="I27" s="34"/>
    </row>
    <row r="28" spans="1:9" ht="31.5" x14ac:dyDescent="0.25">
      <c r="A28" s="14" t="s">
        <v>26</v>
      </c>
      <c r="B28" s="37" t="s">
        <v>286</v>
      </c>
      <c r="C28" s="14" t="s">
        <v>287</v>
      </c>
      <c r="D28" s="28">
        <v>114</v>
      </c>
      <c r="E28" s="36">
        <v>0</v>
      </c>
      <c r="H28" s="34"/>
      <c r="I28" s="34"/>
    </row>
    <row r="29" spans="1:9" ht="15.75" x14ac:dyDescent="0.25">
      <c r="A29" s="14" t="s">
        <v>29</v>
      </c>
      <c r="B29" s="37" t="s">
        <v>288</v>
      </c>
      <c r="C29" s="14" t="s">
        <v>289</v>
      </c>
      <c r="D29" s="25">
        <v>10032.57</v>
      </c>
      <c r="E29" s="15">
        <v>0</v>
      </c>
      <c r="H29" s="34"/>
      <c r="I29" s="34"/>
    </row>
    <row r="30" spans="1:9" ht="31.5" x14ac:dyDescent="0.25">
      <c r="A30" s="14" t="s">
        <v>32</v>
      </c>
      <c r="B30" s="37" t="s">
        <v>290</v>
      </c>
      <c r="C30" s="14" t="s">
        <v>291</v>
      </c>
      <c r="D30" s="26"/>
      <c r="E30" s="26"/>
    </row>
    <row r="31" spans="1:9" ht="15" customHeight="1" x14ac:dyDescent="0.25">
      <c r="A31" s="24" t="s">
        <v>292</v>
      </c>
      <c r="B31" s="24" t="s">
        <v>292</v>
      </c>
      <c r="C31" s="24" t="s">
        <v>292</v>
      </c>
      <c r="D31" s="24" t="s">
        <v>292</v>
      </c>
      <c r="E31" s="24" t="s">
        <v>292</v>
      </c>
    </row>
  </sheetData>
  <pageMargins left="0.75" right="0.75" top="1" bottom="1" header="0.5" footer="0.5"/>
  <pageSetup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44" t="s">
        <v>5</v>
      </c>
      <c r="B1" s="44" t="s">
        <v>293</v>
      </c>
      <c r="C1" s="44" t="s">
        <v>294</v>
      </c>
      <c r="D1" s="44" t="s">
        <v>295</v>
      </c>
      <c r="E1" s="44"/>
      <c r="F1" s="44"/>
    </row>
    <row r="2" spans="1:6" ht="15" customHeight="1" x14ac:dyDescent="0.2">
      <c r="A2" s="44"/>
      <c r="B2" s="44"/>
      <c r="C2" s="44"/>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44" t="s">
        <v>5</v>
      </c>
      <c r="B1" s="44" t="s">
        <v>117</v>
      </c>
      <c r="C1" s="44" t="s">
        <v>305</v>
      </c>
      <c r="D1" s="44"/>
    </row>
    <row r="2" spans="1:4" ht="15" customHeight="1" x14ac:dyDescent="0.2">
      <c r="A2" s="44"/>
      <c r="B2" s="44"/>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44" t="s">
        <v>5</v>
      </c>
      <c r="B1" s="44" t="s">
        <v>59</v>
      </c>
      <c r="C1" s="44" t="s">
        <v>234</v>
      </c>
      <c r="D1" s="44"/>
      <c r="E1" s="44" t="s">
        <v>235</v>
      </c>
      <c r="F1" s="44"/>
      <c r="G1" s="44" t="s">
        <v>57</v>
      </c>
    </row>
    <row r="2" spans="1:7" ht="15" customHeight="1" x14ac:dyDescent="0.2">
      <c r="A2" s="44"/>
      <c r="B2" s="44"/>
      <c r="C2" s="7" t="s">
        <v>306</v>
      </c>
      <c r="D2" s="7" t="s">
        <v>312</v>
      </c>
      <c r="E2" s="7" t="s">
        <v>306</v>
      </c>
      <c r="F2" s="7" t="s">
        <v>312</v>
      </c>
      <c r="G2" s="44"/>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GGnuDqTCR+aGVa6MsN/JmN++lqw=</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heC0JEyVMddUl5uzefA08uArb14=</DigestValue>
    </Reference>
  </SignedInfo>
  <SignatureValue>l2+3PIenz4CMlf1WtTXD9+xejj17sT5QAipqb3mO1neicvy+DBRe/iMsYsR/G8HO+CE+RY8FLsFC
nLAmhvA/e9SU00TzM1vb5hNAIqgEaVKngykt6wQ2lSulo4B0taFtJ6YYQwaVXvz5Y+zR3JtJ1JSK
94ipNvwVirLEAffsZhM=</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nMbhONNG6aRC3LZS1eB726Pi0RY=</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YHpetRZ0JwBCJf+KVRejMkX2kq4=</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y1RjF45XoWK8+tdz0Q1XqU2pybk=</DigestValue>
      </Reference>
      <Reference URI="/xl/drawings/vmlDrawing10.vml?ContentType=application/vnd.openxmlformats-officedocument.vmlDrawing">
        <DigestMethod Algorithm="http://www.w3.org/2000/09/xmldsig#sha1"/>
        <DigestValue>nK2b7nymVKOlVwPnqy2Vfr/ErJY=</DigestValue>
      </Reference>
      <Reference URI="/xl/drawings/vmlDrawing11.vml?ContentType=application/vnd.openxmlformats-officedocument.vmlDrawing">
        <DigestMethod Algorithm="http://www.w3.org/2000/09/xmldsig#sha1"/>
        <DigestValue>4cuwbY0LdgJAplaQuignAAjqqys=</DigestValue>
      </Reference>
      <Reference URI="/xl/drawings/vmlDrawing2.vml?ContentType=application/vnd.openxmlformats-officedocument.vmlDrawing">
        <DigestMethod Algorithm="http://www.w3.org/2000/09/xmldsig#sha1"/>
        <DigestValue>W4dFd26sWVH8MJ20tvxKMZ5nhws=</DigestValue>
      </Reference>
      <Reference URI="/xl/drawings/vmlDrawing3.vml?ContentType=application/vnd.openxmlformats-officedocument.vmlDrawing">
        <DigestMethod Algorithm="http://www.w3.org/2000/09/xmldsig#sha1"/>
        <DigestValue>ZSJ6zm9hK5kmp9OimoObZ0pZ2L0=</DigestValue>
      </Reference>
      <Reference URI="/xl/drawings/vmlDrawing4.vml?ContentType=application/vnd.openxmlformats-officedocument.vmlDrawing">
        <DigestMethod Algorithm="http://www.w3.org/2000/09/xmldsig#sha1"/>
        <DigestValue>7yEHc1yJbZvlOs5EbK4nALzi9LE=</DigestValue>
      </Reference>
      <Reference URI="/xl/drawings/vmlDrawing5.vml?ContentType=application/vnd.openxmlformats-officedocument.vmlDrawing">
        <DigestMethod Algorithm="http://www.w3.org/2000/09/xmldsig#sha1"/>
        <DigestValue>xZ9NNtJhUS0sR9/PvlqH4V3wTnM=</DigestValue>
      </Reference>
      <Reference URI="/xl/drawings/vmlDrawing6.vml?ContentType=application/vnd.openxmlformats-officedocument.vmlDrawing">
        <DigestMethod Algorithm="http://www.w3.org/2000/09/xmldsig#sha1"/>
        <DigestValue>ZavJV1/NGOwBjrj6AdM35n/helA=</DigestValue>
      </Reference>
      <Reference URI="/xl/drawings/vmlDrawing7.vml?ContentType=application/vnd.openxmlformats-officedocument.vmlDrawing">
        <DigestMethod Algorithm="http://www.w3.org/2000/09/xmldsig#sha1"/>
        <DigestValue>PX87XgVDCeX90KoT1KnVbE/3xrk=</DigestValue>
      </Reference>
      <Reference URI="/xl/drawings/vmlDrawing8.vml?ContentType=application/vnd.openxmlformats-officedocument.vmlDrawing">
        <DigestMethod Algorithm="http://www.w3.org/2000/09/xmldsig#sha1"/>
        <DigestValue>aAvZD075boY8UFL73y1FYGpDVVs=</DigestValue>
      </Reference>
      <Reference URI="/xl/drawings/vmlDrawing9.vml?ContentType=application/vnd.openxmlformats-officedocument.vmlDrawing">
        <DigestMethod Algorithm="http://www.w3.org/2000/09/xmldsig#sha1"/>
        <DigestValue>qDrclkfcUJGoYMucvoYZhNJoy2E=</DigestValue>
      </Reference>
      <Reference URI="/xl/printerSettings/printerSettings1.bin?ContentType=application/vnd.openxmlformats-officedocument.spreadsheetml.printerSettings">
        <DigestMethod Algorithm="http://www.w3.org/2000/09/xmldsig#sha1"/>
        <DigestValue>0wnXZhEw75LN5ZrpS6Ls7AQZ6u8=</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xbTknEcGqbgxk/s9kFmGsZ9MWZY=</DigestValue>
      </Reference>
      <Reference URI="/xl/sharedStrings.xml?ContentType=application/vnd.openxmlformats-officedocument.spreadsheetml.sharedStrings+xml">
        <DigestMethod Algorithm="http://www.w3.org/2000/09/xmldsig#sha1"/>
        <DigestValue>pL+A7HXA/2uz9+6MgEGgwcNO9Lc=</DigestValue>
      </Reference>
      <Reference URI="/xl/styles.xml?ContentType=application/vnd.openxmlformats-officedocument.spreadsheetml.styles+xml">
        <DigestMethod Algorithm="http://www.w3.org/2000/09/xmldsig#sha1"/>
        <DigestValue>Ec8y2MFYe3UvcDdlrM+cJscDeyM=</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H4hkANl8D0qyLcdOPwSBM6dIldQ=</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o4+HQGouCBa9yG+d+/MJkY5euIc=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30qtwu41l5uoJ/fpD/BU2fx+PZ8=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Xw6utdu4pR0Ud8+XrvphZfhxZco=</DigestValue>
      </Reference>
      <Reference URI="/xl/worksheets/sheet10.xml?ContentType=application/vnd.openxmlformats-officedocument.spreadsheetml.worksheet+xml">
        <DigestMethod Algorithm="http://www.w3.org/2000/09/xmldsig#sha1"/>
        <DigestValue>SFRLvxq7UfiQac0UXpoymTnitns=</DigestValue>
      </Reference>
      <Reference URI="/xl/worksheets/sheet11.xml?ContentType=application/vnd.openxmlformats-officedocument.spreadsheetml.worksheet+xml">
        <DigestMethod Algorithm="http://www.w3.org/2000/09/xmldsig#sha1"/>
        <DigestValue>Uwo6eRONdLkgqmBBFFFdwrBqdc4=</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ttIgLpVzZEDKywh+Rf2kY/R8mCI=</DigestValue>
      </Reference>
      <Reference URI="/xl/worksheets/sheet2.xml?ContentType=application/vnd.openxmlformats-officedocument.spreadsheetml.worksheet+xml">
        <DigestMethod Algorithm="http://www.w3.org/2000/09/xmldsig#sha1"/>
        <DigestValue>v90pXtTZnSy4VIzew12P/2otOpY=</DigestValue>
      </Reference>
      <Reference URI="/xl/worksheets/sheet3.xml?ContentType=application/vnd.openxmlformats-officedocument.spreadsheetml.worksheet+xml">
        <DigestMethod Algorithm="http://www.w3.org/2000/09/xmldsig#sha1"/>
        <DigestValue>4aiX+No4/LZqKimp+aWjT56V8Fk=</DigestValue>
      </Reference>
      <Reference URI="/xl/worksheets/sheet4.xml?ContentType=application/vnd.openxmlformats-officedocument.spreadsheetml.worksheet+xml">
        <DigestMethod Algorithm="http://www.w3.org/2000/09/xmldsig#sha1"/>
        <DigestValue>twwj+NGxpplTM7nTTtht7n6aosg=</DigestValue>
      </Reference>
      <Reference URI="/xl/worksheets/sheet5.xml?ContentType=application/vnd.openxmlformats-officedocument.spreadsheetml.worksheet+xml">
        <DigestMethod Algorithm="http://www.w3.org/2000/09/xmldsig#sha1"/>
        <DigestValue>tUgHbumSICa3nasKmjtFhtYLeok=</DigestValue>
      </Reference>
      <Reference URI="/xl/worksheets/sheet6.xml?ContentType=application/vnd.openxmlformats-officedocument.spreadsheetml.worksheet+xml">
        <DigestMethod Algorithm="http://www.w3.org/2000/09/xmldsig#sha1"/>
        <DigestValue>zDVKXjvdfZeP0/0c25CI2H1u5tY=</DigestValue>
      </Reference>
      <Reference URI="/xl/worksheets/sheet7.xml?ContentType=application/vnd.openxmlformats-officedocument.spreadsheetml.worksheet+xml">
        <DigestMethod Algorithm="http://www.w3.org/2000/09/xmldsig#sha1"/>
        <DigestValue>ESx3y7mLF1FdQV2jtrFWd8zG5rM=</DigestValue>
      </Reference>
      <Reference URI="/xl/worksheets/sheet8.xml?ContentType=application/vnd.openxmlformats-officedocument.spreadsheetml.worksheet+xml">
        <DigestMethod Algorithm="http://www.w3.org/2000/09/xmldsig#sha1"/>
        <DigestValue>qxniKzmtp++JEc/cV56tKs08aog=</DigestValue>
      </Reference>
      <Reference URI="/xl/worksheets/sheet9.xml?ContentType=application/vnd.openxmlformats-officedocument.spreadsheetml.worksheet+xml">
        <DigestMethod Algorithm="http://www.w3.org/2000/09/xmldsig#sha1"/>
        <DigestValue>n9b1EB7Dd2cCVZZJYKyEtwChDpU=</DigestValue>
      </Reference>
    </Manifest>
    <SignatureProperties>
      <SignatureProperty Id="idSignatureTime" Target="#idPackageSignature">
        <mdssi:SignatureTime xmlns:mdssi="http://schemas.openxmlformats.org/package/2006/digital-signature">
          <mdssi:Format>YYYY-MM-DDThh:mm:ssTZD</mdssi:Format>
          <mdssi:Value>2023-09-11T10:27:25Z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2023-09-11T10:27:25Z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lbqwa3Vieg7etUF5V4ph8GjYSMxH3oKvHceZua2ABlI=</DigestValue>
    </Reference>
    <Reference Type="http://www.w3.org/2000/09/xmldsig#Object" URI="#idOfficeObject">
      <DigestMethod Algorithm="http://www.w3.org/2001/04/xmlenc#sha256"/>
      <DigestValue>wV6zFw/jUJ4uWcuMETuUn9NYw6E+qo8f+PUl6xLUgIY=</DigestValue>
    </Reference>
    <Reference Type="http://uri.etsi.org/01903#SignedProperties" URI="#idSignedProperties">
      <Transforms>
        <Transform Algorithm="http://www.w3.org/TR/2001/REC-xml-c14n-20010315"/>
      </Transforms>
      <DigestMethod Algorithm="http://www.w3.org/2001/04/xmlenc#sha256"/>
      <DigestValue>yhc7VQEAxD4lwdpvjvL7UAvSpWS3hNHjIgO2DReSf7Y=</DigestValue>
    </Reference>
  </SignedInfo>
  <SignatureValue>X2S/lxhklBMff5RyWcWBvGQtRqHHjsCviuG/IULjKOcYTkDwsHZzAqBzSSuDEQzfsG3THhlwRQjc
zUAh0q6r8gDXcXLES1cVhcFoeGCClPev6wKo6IP7SZX0AjZI+6cTPsvL95lMsHc+bkfTOZFDnMum
v6YFcOCqtFmRbHCfs5eZr244jYDETvv+CYMahixZFgBP/HI/4BVDwijXDT2w1i7M1dWkKBhKxndU
PjeLBlMqAttVO69It60cEifn3MJMrLMyHihQhbwIbhvgruXwQbVzTpgCiY8ELKsQ4xEurubu8UJ9
hrhcUSn3yesQ3gdpUDcrD/WaTdTwSPij6sw2ng==</SignatureValue>
  <KeyInfo>
    <X509Data>
      <X509Certificate>MIIFdjCCBF6gAwIBAgIQVAEBAfv1FoLLQN/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MBk/2Th2rV7/dShMLWzn6NboVoHoAYPPoGpLS2FicK1kbasBjHLoYlkofzAdjldRcdlZH8QHipO++AwBHjBVc7aH/MHmjUDBQYtkWScK/DVg2sRTKDB3Bu2Y0Coci7/hEQJ7klqudNQsvqIzwnmbksaj+NkNQb14zA0yfi/RQUr8fiPbLCGZGlNmao1Si8cRwLRMUkbR4BtrNQvSxBZnuSjpyLEWDG9vbHQHr4ayIbpd4NBSAm21yHGbM/5bVaeSF4Klg03MDvtf2NzVD8XRj9Dabz/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AN5GnU5TofAb95/Dlw5mY4uZu4dFVHJ02lKHwa9MDP9bmqFipsnWF6fisF80ovboeT/+IZgFEd2PI6MIHP1byPOe92NX4hSJ1fhDTrnrgFIVFUPE4q4TrsSqB7zLZeFX0abcvNjlrsxCgIB/uW92oeUQqtGsAtlrACANYPwVVcyXvVRzVSSZI2TewmhyaufIlV25binibgGLDcaLcVCRkwPynzJTw6KiyVHeFnjvGndMrLYluc0GCq2T/YBeMeH5kbqOrLMQAKrkgeVcshGK2/JZ0RfDVSYL8g0WO+4YyBAI4Qsd6B8QVBFN4QUqgzqJAecY8qCmoRb8JqYUbL8B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2T2uectKMwbHeKqWq5RYr4MEdn+OM2q29e3jR519ue0=</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QAxj0KHxIB4uOIcZ+d4peCAaGKLjpY2n4RNF9RJ/w2E=</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1OFuVbbkZmPkOAThmikyX/ePg+IeF/17o38Mqs+5/dc=</DigestValue>
      </Reference>
      <Reference URI="/xl/drawings/vmlDrawing10.vml?ContentType=application/vnd.openxmlformats-officedocument.vmlDrawing">
        <DigestMethod Algorithm="http://www.w3.org/2001/04/xmlenc#sha256"/>
        <DigestValue>Gu2RHxL5Pw+zqQdvQtFr3d1WbofdgRmNnoop5zxBe6E=</DigestValue>
      </Reference>
      <Reference URI="/xl/drawings/vmlDrawing11.vml?ContentType=application/vnd.openxmlformats-officedocument.vmlDrawing">
        <DigestMethod Algorithm="http://www.w3.org/2001/04/xmlenc#sha256"/>
        <DigestValue>OW9zHHnDs4foFFBfx4Cr/fBs4e2wOI+KMcshJFq7QKY=</DigestValue>
      </Reference>
      <Reference URI="/xl/drawings/vmlDrawing2.vml?ContentType=application/vnd.openxmlformats-officedocument.vmlDrawing">
        <DigestMethod Algorithm="http://www.w3.org/2001/04/xmlenc#sha256"/>
        <DigestValue>J5H2G9IEkABGV4DApgv1snovLuhXLDcgBFpmXc3wiP4=</DigestValue>
      </Reference>
      <Reference URI="/xl/drawings/vmlDrawing3.vml?ContentType=application/vnd.openxmlformats-officedocument.vmlDrawing">
        <DigestMethod Algorithm="http://www.w3.org/2001/04/xmlenc#sha256"/>
        <DigestValue>WVYotlr3H6sEbkAUG40uIBmBJ/YXR8jR56Kfj8XLZsI=</DigestValue>
      </Reference>
      <Reference URI="/xl/drawings/vmlDrawing4.vml?ContentType=application/vnd.openxmlformats-officedocument.vmlDrawing">
        <DigestMethod Algorithm="http://www.w3.org/2001/04/xmlenc#sha256"/>
        <DigestValue>Mp0KzDX2iQRmm8JQe+wtYgTmzkhycIX1diiLPBNKt7s=</DigestValue>
      </Reference>
      <Reference URI="/xl/drawings/vmlDrawing5.vml?ContentType=application/vnd.openxmlformats-officedocument.vmlDrawing">
        <DigestMethod Algorithm="http://www.w3.org/2001/04/xmlenc#sha256"/>
        <DigestValue>Q3cbU0wa3gjLv/qCTXugzP0o28iOUS6pd6EvWvAG/LU=</DigestValue>
      </Reference>
      <Reference URI="/xl/drawings/vmlDrawing6.vml?ContentType=application/vnd.openxmlformats-officedocument.vmlDrawing">
        <DigestMethod Algorithm="http://www.w3.org/2001/04/xmlenc#sha256"/>
        <DigestValue>s5y/YqBL354GuVFrdE3lHP/m9WlYtj6C9QgH0rW9N8E=</DigestValue>
      </Reference>
      <Reference URI="/xl/drawings/vmlDrawing7.vml?ContentType=application/vnd.openxmlformats-officedocument.vmlDrawing">
        <DigestMethod Algorithm="http://www.w3.org/2001/04/xmlenc#sha256"/>
        <DigestValue>TnxTTm3zff19AtfcaL9zjpDWtu2DyVWltPttZLPOQ3E=</DigestValue>
      </Reference>
      <Reference URI="/xl/drawings/vmlDrawing8.vml?ContentType=application/vnd.openxmlformats-officedocument.vmlDrawing">
        <DigestMethod Algorithm="http://www.w3.org/2001/04/xmlenc#sha256"/>
        <DigestValue>DewZkd5hBh78wIfAIQFPGYWXJlB18KJXdU1Did0Pwp0=</DigestValue>
      </Reference>
      <Reference URI="/xl/drawings/vmlDrawing9.vml?ContentType=application/vnd.openxmlformats-officedocument.vmlDrawing">
        <DigestMethod Algorithm="http://www.w3.org/2001/04/xmlenc#sha256"/>
        <DigestValue>EKAg5XI+LmQqOzDLz4In/tI9s7ynEUN6XdLqeDUHJaY=</DigestValue>
      </Reference>
      <Reference URI="/xl/printerSettings/printerSettings1.bin?ContentType=application/vnd.openxmlformats-officedocument.spreadsheetml.printerSettings">
        <DigestMethod Algorithm="http://www.w3.org/2001/04/xmlenc#sha256"/>
        <DigestValue>mZ7RXZZNmnUbevWGyJ0SCk2RrMEDiVITpVm5nDu6pmE=</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ELFPq0GajYRhk2V+nQg0ch2o9rmplXTCxLZJg50B9YA=</DigestValue>
      </Reference>
      <Reference URI="/xl/sharedStrings.xml?ContentType=application/vnd.openxmlformats-officedocument.spreadsheetml.sharedStrings+xml">
        <DigestMethod Algorithm="http://www.w3.org/2001/04/xmlenc#sha256"/>
        <DigestValue>ELe4m3g66yGaUYY88YWbpyvostc4t2TtCCzTQlyUI3I=</DigestValue>
      </Reference>
      <Reference URI="/xl/styles.xml?ContentType=application/vnd.openxmlformats-officedocument.spreadsheetml.styles+xml">
        <DigestMethod Algorithm="http://www.w3.org/2001/04/xmlenc#sha256"/>
        <DigestValue>lcJB28wtkP0HM31v/srspT7E/D90ioOmGM6H0kx16dg=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5SEHgqPP1ZOKZqD2By+0YfILFs909N/PKLGUmJ3Sph0=</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5IWF9dCcDdAFcifwjKzsLXIOfFZl74GBsJgmKkTIuYQ=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M1mE1p4yUbJxljToSG13SzPB7eWQjfScJD7bffojicI=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XIKimFr9LKZAJk84sgxglG3gTtBdYUQwzxDwqOYrCOM=</DigestValue>
      </Reference>
      <Reference URI="/xl/worksheets/sheet10.xml?ContentType=application/vnd.openxmlformats-officedocument.spreadsheetml.worksheet+xml">
        <DigestMethod Algorithm="http://www.w3.org/2001/04/xmlenc#sha256"/>
        <DigestValue>SdCvIW2gR90o+0eUjK5usQTXgCIcT6I5/dGD6ftWSKg=</DigestValue>
      </Reference>
      <Reference URI="/xl/worksheets/sheet11.xml?ContentType=application/vnd.openxmlformats-officedocument.spreadsheetml.worksheet+xml">
        <DigestMethod Algorithm="http://www.w3.org/2001/04/xmlenc#sha256"/>
        <DigestValue>ysmeeIfaBzMPMhfIHdDBRLMnR/fuebXgSceYDqW7Gok=</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g3lLzfNBknkbRIZnbYVnwj1z/mC4TUSsQjnYJLlEveM=</DigestValue>
      </Reference>
      <Reference URI="/xl/worksheets/sheet2.xml?ContentType=application/vnd.openxmlformats-officedocument.spreadsheetml.worksheet+xml">
        <DigestMethod Algorithm="http://www.w3.org/2001/04/xmlenc#sha256"/>
        <DigestValue>wviq3l+OIoC8FZCuOK89VuU35Lbw3u1YDbLYEwwkcXc=</DigestValue>
      </Reference>
      <Reference URI="/xl/worksheets/sheet3.xml?ContentType=application/vnd.openxmlformats-officedocument.spreadsheetml.worksheet+xml">
        <DigestMethod Algorithm="http://www.w3.org/2001/04/xmlenc#sha256"/>
        <DigestValue>8xgV5QXeSQlwIJZOU/QwgIk5eqmSuHmKOCR/91v8rto=</DigestValue>
      </Reference>
      <Reference URI="/xl/worksheets/sheet4.xml?ContentType=application/vnd.openxmlformats-officedocument.spreadsheetml.worksheet+xml">
        <DigestMethod Algorithm="http://www.w3.org/2001/04/xmlenc#sha256"/>
        <DigestValue>m9QbsdYQqtwFUeGKnzV0nS5Gif6nf6wa/qX40Gu35ZU=</DigestValue>
      </Reference>
      <Reference URI="/xl/worksheets/sheet5.xml?ContentType=application/vnd.openxmlformats-officedocument.spreadsheetml.worksheet+xml">
        <DigestMethod Algorithm="http://www.w3.org/2001/04/xmlenc#sha256"/>
        <DigestValue>HC8bwvJ27CwvxlBl3jw49e3VbNYsH9EvoxmkSFgfYks=</DigestValue>
      </Reference>
      <Reference URI="/xl/worksheets/sheet6.xml?ContentType=application/vnd.openxmlformats-officedocument.spreadsheetml.worksheet+xml">
        <DigestMethod Algorithm="http://www.w3.org/2001/04/xmlenc#sha256"/>
        <DigestValue>3PazxKz5Ko4Ccu+qTDlt5Nb4+9LNCqiqSPepkfDIXO4=</DigestValue>
      </Reference>
      <Reference URI="/xl/worksheets/sheet7.xml?ContentType=application/vnd.openxmlformats-officedocument.spreadsheetml.worksheet+xml">
        <DigestMethod Algorithm="http://www.w3.org/2001/04/xmlenc#sha256"/>
        <DigestValue>3M9c+etkXfn7GcxudvRt2d6RHwahHjTI7xCQjqwHHuY=</DigestValue>
      </Reference>
      <Reference URI="/xl/worksheets/sheet8.xml?ContentType=application/vnd.openxmlformats-officedocument.spreadsheetml.worksheet+xml">
        <DigestMethod Algorithm="http://www.w3.org/2001/04/xmlenc#sha256"/>
        <DigestValue>jHY95NBzY9xn87/nKLz+XlthcCtDuT7hdoKkVDnRHmg=</DigestValue>
      </Reference>
      <Reference URI="/xl/worksheets/sheet9.xml?ContentType=application/vnd.openxmlformats-officedocument.spreadsheetml.worksheet+xml">
        <DigestMethod Algorithm="http://www.w3.org/2001/04/xmlenc#sha256"/>
        <DigestValue>D1nZpm70ZUuNJPOd69b7GeMvLUcTE8IRnteptJATX7o=</DigestValue>
      </Reference>
    </Manifest>
    <SignatureProperties>
      <SignatureProperty Id="idSignatureTime" Target="#idPackageSignature">
        <mdssi:SignatureTime xmlns:mdssi="http://schemas.openxmlformats.org/package/2006/digital-signature">
          <mdssi:Format>YYYY-MM-DDThh:mm:ssTZD</mdssi:Format>
          <mdssi:Value>2023-09-11T10:44:30Z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16.0.10401/14</OfficeVersion>
          <ApplicationVersion>16.0.10401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2023-09-11T10:44:30Z</xd:SigningTime>
          <xd:SigningCertificate>
            <xd:Cert>
              <xd:CertDigest>
                <DigestMethod Algorithm="http://www.w3.org/2001/04/xmlenc#sha256"/>
                <DigestValue>w9qEeA3gW51MWQxw1iwTN7u1qT5FGVariAFpsOeRah4=</DigestValue>
              </xd:CertDigest>
              <xd:IssuerSerial>
                <X509IssuerName>CN=VNPT-CA SHA-256, O=VIETNAM POSTS AND TELECOMMUNICATIONS GROUP, C=VN</X509IssuerName>
                <X509SerialNumber>111660364382406264913231586295992389655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Nguyen Phuong Dung</cp:lastModifiedBy>
  <dcterms:created xsi:type="dcterms:W3CDTF">2022-03-04T08:07:02Z</dcterms:created>
  <dcterms:modified xsi:type="dcterms:W3CDTF">2023-09-11T10:27:22Z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