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THANG 10.2024\"/>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2" authorId="0" shapeId="0">
      <text>
        <r>
          <rPr>
            <sz val="10"/>
            <rFont val="Arial"/>
            <family val="2"/>
          </rPr>
          <t>Ô chỉ tiêu có định dạng số. Đơn vị tính x 1 (hoặc %)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số. Đơn vị tính x 1 (hoặc %)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F23" authorId="0" shapeId="0">
      <text>
        <r>
          <rPr>
            <sz val="10"/>
            <rFont val="Arial"/>
            <family val="2"/>
          </rPr>
          <t>Ô chỉ tiêu có định dạng số. Đơn vị tính x 1 (hoặc %)</t>
        </r>
      </text>
    </comment>
    <comment ref="G23" authorId="0" shapeId="0">
      <text>
        <r>
          <rPr>
            <sz val="10"/>
            <rFont val="Arial"/>
            <family val="2"/>
          </rPr>
          <t>Ô chỉ tiêu có định dạng số. Đơn vị tính x 1 (hoặc %)</t>
        </r>
      </text>
    </comment>
    <comment ref="A25" authorId="0" shapeId="0">
      <text>
        <r>
          <rPr>
            <sz val="10"/>
            <rFont val="Arial"/>
            <family val="2"/>
          </rPr>
          <t>Ô chỉ tiêu có định dạng số. Đơn vị tính x 1 (hoặc %)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G25"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A33" authorId="0" shapeId="0">
      <text>
        <r>
          <rPr>
            <sz val="10"/>
            <rFont val="Arial"/>
            <family val="2"/>
          </rPr>
          <t>Ô chỉ tiêu có định dạng ký tự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ký tự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G33" authorId="0" shapeId="0">
      <text>
        <r>
          <rPr>
            <sz val="10"/>
            <rFont val="Arial"/>
            <family val="2"/>
          </rPr>
          <t>Ô chỉ tiêu có định dạng số. Đơn vị tính x 1 (hoặc %)
Dữ liệu động đầu vào hợp lệ khi chỉ được thêm dòng trên ô này.</t>
        </r>
      </text>
    </comment>
    <comment ref="A35" authorId="0" shapeId="0">
      <text>
        <r>
          <rPr>
            <sz val="10"/>
            <rFont val="Arial"/>
            <family val="2"/>
          </rPr>
          <t>Ô chỉ tiêu có định dạng ký tự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ký tự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<sst xmlns="http://schemas.openxmlformats.org/spreadsheetml/2006/main" count="1506" uniqueCount="351">
  <si>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</si>
  <si>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</si>
  <si>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</si>
  <si>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</si>
  <si>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</si>
  <si>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</si>
  <si>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</si>
  <si>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</si>
  <si>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</si>
  <si>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</si>
  <si>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</si>
  <si>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</si>
  <si>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</si>
  <si>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</si>
  <si>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</si>
  <si>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</si>
  <si>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</si>
  <si>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</si>
  <si>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</si>
  <si>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</si>
  <si>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</si>
  <si>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</si>
  <si>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</si>
  <si>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</si>
  <si>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</si>
  <si>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</si>
  <si>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</si>
  <si>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</si>
  <si>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</si>
  <si>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</si>
  <si>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</si>
  <si>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</si>
  <si>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</si>
  <si>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</si>
  <si>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</si>
  <si>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</si>
  <si>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</si>
  <si>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</si>
  <si>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</si>
  <si>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</si>
  <si>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</si>
  <si>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</si>
  <si>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</si>
  <si>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</si>
  <si>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</si>
  <si>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</si>
  <si>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</si>
  <si>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</si>
  <si>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</si>
  <si>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</si>
  <si>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</si>
  <si>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</si>
  <si>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</si>
  <si>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</si>
  <si>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</si>
  <si>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</si>
  <si>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</si>
  <si>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</si>
  <si>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</si>
  <si>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</si>
  <si>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</si>
  <si>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</si>
  <si>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</si>
  <si>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</si>
  <si>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</si>
  <si>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</si>
  <si>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</si>
  <si>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</si>
  <si>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</si>
  <si>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</si>
  <si>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</si>
  <si>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</si>
  <si>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</si>
  <si>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</si>
  <si>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</si>
  <si>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</si>
  <si>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</si>
  <si>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</si>
  <si>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</si>
  <si>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</si>
  <si>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</si>
  <si>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</si>
  <si>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</si>
  <si>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</si>
  <si>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</si>
  <si>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</si>
  <si>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</si>
  <si>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</si>
  <si>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</si>
  <si>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</si>
  <si>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</si>
  <si>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</si>
  <si>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</si>
  <si>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</si>
  <si>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</si>
  <si>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</si>
  <si>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</si>
  <si>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</si>
  <si>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</si>
  <si>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</si>
  <si>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</si>
  <si>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</si>
  <si>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</si>
  <si>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</si>
  <si>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</si>
  <si>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</si>
  <si>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</si>
  <si>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</si>
  <si>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</si>
  <si>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</si>
  <si>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</si>
  <si>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</si>
  <si>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</si>
  <si>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</si>
  <si>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</si>
  <si>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</si>
  <si>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</si>
  <si>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</si>
  <si>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</si>
  <si>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</si>
  <si>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</si>
  <si>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</si>
  <si>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</si>
  <si>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</si>
  <si>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</si>
  <si>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</si>
  <si>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</si>
  <si>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</si>
  <si>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</si>
  <si>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</si>
  <si>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</si>
  <si>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</si>
  <si>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</si>
  <si>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</si>
  <si>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</si>
  <si>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</si>
  <si>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</si>
  <si>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</si>
  <si>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</si>
  <si>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</si>
  <si>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</si>
  <si>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</si>
  <si>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</si>
  <si>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</si>
  <si>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</si>
  <si>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</si>
  <si>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</si>
  <si>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</si>
  <si>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</si>
  <si>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</si>
  <si>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</si>
  <si>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</si>
  <si>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</si>
  <si>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</si>
  <si>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</si>
  <si>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</si>
  <si>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</si>
  <si>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</si>
  <si>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</si>
  <si>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</si>
  <si>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</si>
  <si>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</si>
  <si>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</si>
  <si>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</si>
  <si>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</si>
  <si>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</si>
  <si>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</si>
  <si>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</si>
  <si>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</si>
  <si>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</si>
  <si>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</si>
  <si>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</si>
  <si>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</si>
  <si>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</si>
  <si>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</si>
  <si>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</si>
  <si>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</si>
  <si>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</si>
  <si>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</si>
  <si>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</si>
  <si>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</si>
  <si>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</si>
  <si>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</si>
  <si>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</si>
  <si>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</si>
  <si>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</si>
  <si>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</si>
  <si>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</si>
  <si>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</si>
  <si>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</si>
  <si>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</si>
  <si>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</si>
  <si>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</si>
  <si>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</si>
  <si>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</si>
  <si>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</si>
  <si>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</si>
  <si>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</si>
  <si>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</si>
  <si>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</si>
  <si>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</si>
  <si>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</si>
  <si>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</si>
  <si>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</si>
  <si>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</si>
  <si>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</si>
  <si>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</si>
  <si>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</si>
  <si>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</si>
  <si>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</si>
  <si>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</si>
  <si>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</si>
  <si>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</si>
  <si>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</si>
  <si>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</si>
  <si>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</si>
  <si>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</si>
  <si>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</si>
  <si>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</si>
  <si>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</si>
  <si>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</si>
  <si>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</si>
  <si>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</si>
  <si>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</si>
  <si>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</si>
  <si>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</si>
  <si>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</si>
  <si>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</si>
  <si>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</si>
  <si>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</si>
  <si>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</si>
  <si>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</si>
  <si>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</si>
  <si>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</si>
  <si>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</si>
  <si>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</si>
  <si>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</si>
  <si>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</si>
  <si>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</si>
  <si>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</si>
  <si>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</si>
  <si>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</si>
  <si>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</si>
  <si>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</si>
  <si>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</si>
  <si>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</si>
  <si>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</si>
  <si>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</si>
  <si>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</si>
  <si>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</si>
  <si>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</si>
  <si>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</si>
  <si>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</si>
  <si>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</si>
  <si>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</si>
  <si>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</si>
  <si>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</si>
  <si>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</si>
  <si>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</si>
  <si>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</si>
  <si>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</si>
  <si>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</si>
  <si>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</si>
  <si>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</si>
  <si>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</si>
  <si>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</si>
  <si>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</si>
  <si>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</si>
  <si>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</si>
  <si>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</si>
  <si>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</si>
  <si>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</si>
  <si>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</si>
  <si>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</si>
  <si>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</si>
  <si>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</si>
  <si>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</si>
  <si>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</si>
  <si>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</si>
  <si>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</si>
  <si>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</si>
  <si>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</si>
  <si>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</si>
  <si>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</si>
  <si>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</si>
  <si>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</si>
  <si>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</si>
  <si>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</si>
  <si>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</si>
  <si>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</si>
  <si>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</si>
  <si>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</si>
  <si>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</si>
  <si>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</si>
  <si>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</si>
  <si>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</si>
  <si>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</si>
  <si>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</si>
  <si>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</si>
  <si>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</si>
  <si>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</si>
  <si>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</si>
  <si>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</si>
  <si>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</si>
  <si>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</si>
  <si>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</si>
  <si>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</si>
  <si>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</si>
  <si>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</si>
  <si>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</si>
  <si>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</si>
  <si>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</si>
  <si>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</si>
  <si>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</si>
  <si>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</si>
  <si>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</si>
  <si>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</si>
  <si>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</si>
  <si>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</si>
  <si>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</si>
  <si>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</si>
  <si>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</si>
  <si>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</si>
  <si>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</si>
  <si>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</si>
  <si>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</si>
  <si>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</si>
  <si>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</si>
  <si>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</si>
  <si>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</si>
  <si>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</si>
  <si>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</si>
  <si>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</si>
  <si>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</si>
  <si>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</si>
  <si>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</si>
  <si>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</si>
  <si>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</si>
  <si>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 xml:space="preserve">     CVT122008       </t>
  </si>
  <si>
    <t>…</t>
  </si>
  <si>
    <t>Tiền gửi ngân hàng trên 3 tháng</t>
  </si>
  <si>
    <t>3. Tên Quỹ: Quỹ đầu tư Trái phiếu linh hoạt VND</t>
  </si>
  <si>
    <t xml:space="preserve">     VHM121025       </t>
  </si>
  <si>
    <t xml:space="preserve">     VBA121033       </t>
  </si>
  <si>
    <t xml:space="preserve">     VBA122001       </t>
  </si>
  <si>
    <t xml:space="preserve">     CTG123018       </t>
  </si>
  <si>
    <t xml:space="preserve">     VBA123036       </t>
  </si>
  <si>
    <t xml:space="preserve">     HDB124006       </t>
  </si>
  <si>
    <t xml:space="preserve">     TCX124011       </t>
  </si>
  <si>
    <t>4. Ngày lập báo cáo: 06/11/2024</t>
  </si>
  <si>
    <t xml:space="preserve">     HDB124018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</si>
</sst>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sz val="10"/>
      <name val="Arial"/>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8" fillId="0" borderId="0" applyFont="0" applyFill="0" applyBorder="0" applyAlignment="0" applyProtection="0"/>
  </cellStyleXfs>
  <cellXfs count="59">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10" fontId="7" fillId="0" borderId="1" xfId="2" applyNumberFormat="1" applyFont="1" applyFill="1" applyBorder="1" applyAlignment="1">
      <alignment horizontal="righ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N19" sqref="N19"/>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5" t="s">
        <v>0</v>
      </c>
      <c r="B1" s="55"/>
      <c r="C1" s="55"/>
      <c r="D1" s="55"/>
    </row>
    <row r="2" spans="1:4" ht="9" customHeight="1" x14ac:dyDescent="0.2">
      <c r="A2" s="55"/>
      <c r="B2" s="55"/>
      <c r="C2" s="55"/>
      <c r="D2" s="55"/>
    </row>
    <row r="3" spans="1:4" ht="15" customHeight="1" x14ac:dyDescent="0.25">
      <c r="A3" s="1" t="s">
        <v>1</v>
      </c>
      <c r="B3" s="1" t="s">
        <v>1</v>
      </c>
      <c r="C3" s="2" t="s">
        <v>2</v>
      </c>
      <c r="D3" s="1" t="s">
        <v>334</v>
      </c>
    </row>
    <row r="4" spans="1:4" ht="15" customHeight="1" x14ac:dyDescent="0.25">
      <c r="A4" s="1" t="s">
        <v>1</v>
      </c>
      <c r="B4" s="1" t="s">
        <v>1</v>
      </c>
      <c r="C4" s="2"/>
      <c r="D4" s="1">
        <v>10</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0" t="s">
        <v>335</v>
      </c>
      <c r="B7" s="30"/>
      <c r="C7" s="1"/>
      <c r="D7" s="1" t="s">
        <v>1</v>
      </c>
    </row>
    <row r="8" spans="1:4" ht="15" customHeight="1" x14ac:dyDescent="0.25">
      <c r="A8" s="30" t="s">
        <v>336</v>
      </c>
      <c r="B8" s="30"/>
      <c r="C8" s="1"/>
      <c r="D8" s="1" t="s">
        <v>1</v>
      </c>
    </row>
    <row r="9" spans="1:4" ht="15" customHeight="1" x14ac:dyDescent="0.25">
      <c r="A9" s="56" t="s">
        <v>341</v>
      </c>
      <c r="B9" s="56"/>
      <c r="C9" s="1"/>
      <c r="D9" s="1" t="s">
        <v>1</v>
      </c>
    </row>
    <row r="10" spans="1:4" ht="15" customHeight="1" x14ac:dyDescent="0.25">
      <c r="A10" s="56" t="s">
        <v>349</v>
      </c>
      <c r="B10" s="56"/>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4" t="s">
        <v>51</v>
      </c>
      <c r="B33" s="54"/>
      <c r="C33" s="54" t="s">
        <v>52</v>
      </c>
      <c r="D33" s="54"/>
    </row>
    <row r="34" spans="1:4" ht="15" customHeight="1" x14ac:dyDescent="0.2">
      <c r="A34" s="53" t="s">
        <v>53</v>
      </c>
      <c r="B34" s="53"/>
      <c r="C34" s="53" t="s">
        <v>53</v>
      </c>
      <c r="D34" s="53"/>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topLeftCell="A13" zoomScaleNormal="100" workbookViewId="0">
      <selection activeCell="L33" sqref="L33"/>
    </sheetView>
  </sheetViews>
  <sheetFormatPr defaultRowHeight="12.75" x14ac:dyDescent="0.2"/>
  <cols>
    <col min="1" max="1" width="6.85546875" style="12" customWidth="1"/>
    <col min="2" max="2" width="41.7109375" style="12" customWidth="1"/>
    <col min="3" max="3" width="10.28515625" style="12" customWidth="1"/>
    <col min="4" max="5" width="18.710937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18892782037</v>
      </c>
      <c r="E3" s="25">
        <v>10264388440</v>
      </c>
      <c r="F3" s="9">
        <v>61.89370030244298</v>
      </c>
      <c r="G3" s="26"/>
    </row>
    <row r="4" spans="1:7" ht="15" customHeight="1" x14ac:dyDescent="0.25">
      <c r="A4" s="13" t="s">
        <v>1</v>
      </c>
      <c r="B4" s="13" t="s">
        <v>64</v>
      </c>
      <c r="C4" s="13" t="s">
        <v>65</v>
      </c>
      <c r="D4" s="27">
        <v>742782037</v>
      </c>
      <c r="E4" s="27">
        <v>614388440</v>
      </c>
      <c r="F4" s="28">
        <v>7.7985937476737783</v>
      </c>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337</v>
      </c>
      <c r="C6" s="13" t="s">
        <v>68</v>
      </c>
      <c r="D6" s="27">
        <v>18150000000</v>
      </c>
      <c r="E6" s="27">
        <v>9650000000</v>
      </c>
      <c r="F6" s="28">
        <v>86.428571428571431</v>
      </c>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92899343422</v>
      </c>
      <c r="E8" s="15">
        <v>87872813381</v>
      </c>
      <c r="F8" s="9">
        <v>1.8695704104089719</v>
      </c>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1321747864</v>
      </c>
      <c r="E13" s="15">
        <v>987557968</v>
      </c>
      <c r="F13" s="9">
        <v>1.0452957706352139</v>
      </c>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660827673</v>
      </c>
      <c r="E16" s="15">
        <v>416642188</v>
      </c>
      <c r="F16" s="9">
        <v>9.6287840006385501</v>
      </c>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5"/>
      <c r="E21" s="15">
        <v>4999184190</v>
      </c>
      <c r="F21" s="52"/>
      <c r="G21" s="26"/>
    </row>
    <row r="22" spans="1:7" ht="15" customHeight="1" x14ac:dyDescent="0.25">
      <c r="A22" s="13" t="s">
        <v>66</v>
      </c>
      <c r="B22" s="13" t="s">
        <v>66</v>
      </c>
      <c r="C22" s="13" t="s">
        <v>66</v>
      </c>
      <c r="D22" s="13"/>
      <c r="E22" s="13" t="s">
        <v>66</v>
      </c>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113774700996</v>
      </c>
      <c r="E30" s="19">
        <v>104540586167</v>
      </c>
      <c r="F30" s="21">
        <v>2.2165965173712769</v>
      </c>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337103321</v>
      </c>
      <c r="E37" s="15">
        <v>369338419</v>
      </c>
      <c r="F37" s="9">
        <v>1.6366543149762003</v>
      </c>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337103321</v>
      </c>
      <c r="E40" s="19">
        <v>369338419</v>
      </c>
      <c r="F40" s="21">
        <v>1.6366543149762003</v>
      </c>
      <c r="G40" s="37"/>
    </row>
    <row r="41" spans="1:7" s="36" customFormat="1" ht="15" customHeight="1" x14ac:dyDescent="0.25">
      <c r="A41" s="35" t="s">
        <v>1</v>
      </c>
      <c r="B41" s="35" t="s">
        <v>111</v>
      </c>
      <c r="C41" s="35" t="s">
        <v>112</v>
      </c>
      <c r="D41" s="19">
        <v>113437597675</v>
      </c>
      <c r="E41" s="19">
        <v>104171247748</v>
      </c>
      <c r="F41" s="21">
        <v>2.2189330829217346</v>
      </c>
      <c r="G41" s="37"/>
    </row>
    <row r="42" spans="1:7" s="36" customFormat="1" ht="15" customHeight="1" x14ac:dyDescent="0.25">
      <c r="A42" s="35" t="s">
        <v>1</v>
      </c>
      <c r="B42" s="35" t="s">
        <v>113</v>
      </c>
      <c r="C42" s="35" t="s">
        <v>114</v>
      </c>
      <c r="D42" s="38">
        <v>10604051.1</v>
      </c>
      <c r="E42" s="38">
        <v>9785679.9700000007</v>
      </c>
      <c r="F42" s="21">
        <v>2.105649932139483</v>
      </c>
      <c r="G42" s="37"/>
    </row>
    <row r="43" spans="1:7" s="36" customFormat="1" ht="15" customHeight="1" x14ac:dyDescent="0.25">
      <c r="A43" s="35" t="s">
        <v>1</v>
      </c>
      <c r="B43" s="35" t="s">
        <v>115</v>
      </c>
      <c r="C43" s="35" t="s">
        <v>116</v>
      </c>
      <c r="D43" s="38">
        <v>10697.57</v>
      </c>
      <c r="E43" s="38">
        <v>10645.27</v>
      </c>
      <c r="F43" s="21">
        <v>1.0538003550242232</v>
      </c>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zoomScale="89" zoomScaleNormal="89" workbookViewId="0">
      <selection activeCell="L45" sqref="L45"/>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652553980</v>
      </c>
      <c r="E2" s="24">
        <v>606438017</v>
      </c>
      <c r="F2" s="24">
        <v>5669926518</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334189896</v>
      </c>
      <c r="E5" s="15">
        <v>366437508</v>
      </c>
      <c r="F5" s="15">
        <v>3472846938</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318364084</v>
      </c>
      <c r="E7" s="15">
        <v>240000509</v>
      </c>
      <c r="F7" s="15">
        <v>2197079580</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t="s">
        <v>1</v>
      </c>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153775552</v>
      </c>
      <c r="E11" s="24">
        <v>150024678</v>
      </c>
      <c r="F11" s="24">
        <v>1559997151</v>
      </c>
      <c r="J11" s="26"/>
      <c r="K11" s="26"/>
      <c r="L11" s="26"/>
    </row>
    <row r="12" spans="1:12" ht="15.75" x14ac:dyDescent="0.25">
      <c r="A12" s="13" t="s">
        <v>8</v>
      </c>
      <c r="B12" s="33" t="s">
        <v>126</v>
      </c>
      <c r="C12" s="13" t="s">
        <v>127</v>
      </c>
      <c r="D12" s="15">
        <v>83558984</v>
      </c>
      <c r="E12" s="15">
        <v>76826720</v>
      </c>
      <c r="F12" s="15">
        <v>866465083</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20572883</v>
      </c>
      <c r="E14" s="15">
        <v>21908283</v>
      </c>
      <c r="F14" s="15">
        <v>196565713</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283344824</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10248631</v>
      </c>
      <c r="E24" s="15">
        <v>9918030</v>
      </c>
      <c r="F24" s="15">
        <v>100833305</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90000000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c r="E32" s="15">
        <v>1304782</v>
      </c>
      <c r="F32" s="15">
        <v>7757487</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695054</v>
      </c>
      <c r="E35" s="15">
        <v>1366863</v>
      </c>
      <c r="F35" s="15">
        <v>15030739</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498778428</v>
      </c>
      <c r="E38" s="24">
        <v>456413339</v>
      </c>
      <c r="F38" s="24">
        <v>4109929367</v>
      </c>
      <c r="J38" s="26"/>
      <c r="K38" s="26"/>
      <c r="L38" s="26"/>
    </row>
    <row r="39" spans="1:12" ht="15.75" x14ac:dyDescent="0.25">
      <c r="A39" s="49" t="s">
        <v>147</v>
      </c>
      <c r="B39" s="34" t="s">
        <v>148</v>
      </c>
      <c r="C39" s="49" t="s">
        <v>149</v>
      </c>
      <c r="D39" s="24">
        <v>26530041</v>
      </c>
      <c r="E39" s="24">
        <v>90402810</v>
      </c>
      <c r="F39" s="24">
        <v>61651857</v>
      </c>
      <c r="J39" s="26"/>
      <c r="K39" s="26"/>
      <c r="L39" s="26"/>
    </row>
    <row r="40" spans="1:12" ht="31.5" x14ac:dyDescent="0.25">
      <c r="A40" s="13" t="s">
        <v>8</v>
      </c>
      <c r="B40" s="33" t="s">
        <v>150</v>
      </c>
      <c r="C40" s="13" t="s">
        <v>151</v>
      </c>
      <c r="D40" s="15"/>
      <c r="E40" s="15">
        <v>32410725</v>
      </c>
      <c r="F40" s="15">
        <v>-2986912</v>
      </c>
      <c r="J40" s="26"/>
      <c r="K40" s="26"/>
      <c r="L40" s="26"/>
    </row>
    <row r="41" spans="1:12" ht="15.75" x14ac:dyDescent="0.25">
      <c r="A41" s="13" t="s">
        <v>11</v>
      </c>
      <c r="B41" s="33" t="s">
        <v>152</v>
      </c>
      <c r="C41" s="13" t="s">
        <v>153</v>
      </c>
      <c r="D41" s="15">
        <v>26530041</v>
      </c>
      <c r="E41" s="15">
        <v>57992085</v>
      </c>
      <c r="F41" s="15">
        <v>64638769</v>
      </c>
      <c r="J41" s="26"/>
      <c r="K41" s="26"/>
      <c r="L41" s="26"/>
    </row>
    <row r="42" spans="1:12" ht="31.5" x14ac:dyDescent="0.25">
      <c r="A42" s="49" t="s">
        <v>154</v>
      </c>
      <c r="B42" s="34" t="s">
        <v>155</v>
      </c>
      <c r="C42" s="49" t="s">
        <v>156</v>
      </c>
      <c r="D42" s="24">
        <v>525308469</v>
      </c>
      <c r="E42" s="24">
        <v>546816149</v>
      </c>
      <c r="F42" s="24">
        <v>4171581224</v>
      </c>
      <c r="J42" s="26"/>
      <c r="K42" s="26"/>
      <c r="L42" s="26"/>
    </row>
    <row r="43" spans="1:12" ht="15.75" x14ac:dyDescent="0.25">
      <c r="A43" s="49" t="s">
        <v>157</v>
      </c>
      <c r="B43" s="34" t="s">
        <v>158</v>
      </c>
      <c r="C43" s="49" t="s">
        <v>159</v>
      </c>
      <c r="D43" s="24">
        <v>104171247748</v>
      </c>
      <c r="E43" s="24">
        <v>105557189428</v>
      </c>
      <c r="F43" s="24">
        <v>74637262298</v>
      </c>
      <c r="J43" s="26"/>
      <c r="K43" s="26"/>
      <c r="L43" s="26"/>
    </row>
    <row r="44" spans="1:12" ht="31.5" x14ac:dyDescent="0.25">
      <c r="A44" s="49" t="s">
        <v>160</v>
      </c>
      <c r="B44" s="34" t="s">
        <v>161</v>
      </c>
      <c r="C44" s="49" t="s">
        <v>162</v>
      </c>
      <c r="D44" s="24">
        <v>9266349927</v>
      </c>
      <c r="E44" s="24">
        <v>-1385941680</v>
      </c>
      <c r="F44" s="24">
        <v>38800335377</v>
      </c>
      <c r="J44" s="26"/>
      <c r="K44" s="26"/>
      <c r="L44" s="26"/>
    </row>
    <row r="45" spans="1:12" ht="31.5" x14ac:dyDescent="0.25">
      <c r="A45" s="13" t="s">
        <v>8</v>
      </c>
      <c r="B45" s="33" t="s">
        <v>163</v>
      </c>
      <c r="C45" s="13" t="s">
        <v>164</v>
      </c>
      <c r="D45" s="15">
        <v>525308469</v>
      </c>
      <c r="E45" s="15">
        <v>546816149</v>
      </c>
      <c r="F45" s="15">
        <v>4171581224</v>
      </c>
      <c r="J45" s="26"/>
      <c r="K45" s="26"/>
      <c r="L45" s="26"/>
    </row>
    <row r="46" spans="1:12" ht="31.5" x14ac:dyDescent="0.25">
      <c r="A46" s="13" t="s">
        <v>11</v>
      </c>
      <c r="B46" s="33" t="s">
        <v>165</v>
      </c>
      <c r="C46" s="13" t="s">
        <v>166</v>
      </c>
      <c r="D46" s="13"/>
      <c r="E46" s="13"/>
      <c r="F46" s="13"/>
      <c r="J46" s="26"/>
      <c r="K46" s="26"/>
      <c r="L46" s="26"/>
    </row>
    <row r="47" spans="1:12" ht="31.5" x14ac:dyDescent="0.25">
      <c r="A47" s="13" t="s">
        <v>14</v>
      </c>
      <c r="B47" s="33" t="s">
        <v>167</v>
      </c>
      <c r="C47" s="13" t="s">
        <v>168</v>
      </c>
      <c r="D47" s="15">
        <v>8741041458</v>
      </c>
      <c r="E47" s="15">
        <v>-1932757829</v>
      </c>
      <c r="F47" s="15">
        <v>34628754153</v>
      </c>
      <c r="J47" s="26"/>
      <c r="K47" s="26"/>
      <c r="L47" s="26"/>
    </row>
    <row r="48" spans="1:12" ht="15.75" x14ac:dyDescent="0.25">
      <c r="A48" s="49" t="s">
        <v>169</v>
      </c>
      <c r="B48" s="34" t="s">
        <v>170</v>
      </c>
      <c r="C48" s="49" t="s">
        <v>171</v>
      </c>
      <c r="D48" s="24">
        <v>113437597675</v>
      </c>
      <c r="E48" s="24">
        <v>104171247748</v>
      </c>
      <c r="F48" s="24">
        <v>113437597675</v>
      </c>
      <c r="J48" s="26"/>
      <c r="K48" s="26"/>
      <c r="L48" s="26"/>
    </row>
    <row r="49" spans="1:12" ht="15.75" x14ac:dyDescent="0.25">
      <c r="A49" s="49" t="s">
        <v>172</v>
      </c>
      <c r="B49" s="34" t="s">
        <v>173</v>
      </c>
      <c r="C49" s="49" t="s">
        <v>174</v>
      </c>
      <c r="D49" s="49" t="s">
        <v>1</v>
      </c>
      <c r="E49" s="49" t="s">
        <v>1</v>
      </c>
      <c r="F49" s="49" t="s">
        <v>1</v>
      </c>
      <c r="J49" s="26"/>
      <c r="K49" s="26"/>
      <c r="L49" s="26"/>
    </row>
    <row r="50" spans="1:12" ht="15.75" x14ac:dyDescent="0.25">
      <c r="A50" s="13" t="s">
        <v>1</v>
      </c>
      <c r="B50" s="33" t="s">
        <v>175</v>
      </c>
      <c r="C50" s="13" t="s">
        <v>176</v>
      </c>
      <c r="D50" s="13" t="s">
        <v>1</v>
      </c>
      <c r="E50" s="13" t="s">
        <v>1</v>
      </c>
      <c r="F50" s="13" t="s">
        <v>1</v>
      </c>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3"/>
  <sheetViews>
    <sheetView topLeftCell="A4" zoomScale="80" zoomScaleNormal="80" workbookViewId="0">
      <selection activeCell="R35" sqref="R35"/>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57" t="s">
        <v>182</v>
      </c>
      <c r="C2" s="57"/>
      <c r="D2" s="57"/>
      <c r="E2" s="57"/>
      <c r="F2" s="57"/>
      <c r="G2" s="57"/>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345</v>
      </c>
      <c r="C13" s="13">
        <v>2251.1</v>
      </c>
      <c r="D13" s="14">
        <v>3770</v>
      </c>
      <c r="E13" s="14">
        <v>92041.09</v>
      </c>
      <c r="F13" s="15">
        <v>346994909</v>
      </c>
      <c r="G13" s="9">
        <v>3.0498424163048284E-3</v>
      </c>
    </row>
    <row r="14" spans="1:7" ht="15" customHeight="1" x14ac:dyDescent="0.25">
      <c r="A14" s="13"/>
      <c r="B14" s="13" t="s">
        <v>338</v>
      </c>
      <c r="C14" s="13">
        <v>2251.1999999999998</v>
      </c>
      <c r="D14" s="14">
        <v>190000</v>
      </c>
      <c r="E14" s="14">
        <v>100230.68</v>
      </c>
      <c r="F14" s="15">
        <v>19043829200</v>
      </c>
      <c r="G14" s="9">
        <v>0.16738193142489144</v>
      </c>
    </row>
    <row r="15" spans="1:7" ht="15" customHeight="1" x14ac:dyDescent="0.25">
      <c r="A15" s="13"/>
      <c r="B15" s="13" t="s">
        <v>347</v>
      </c>
      <c r="C15" s="13">
        <v>2251.3000000000002</v>
      </c>
      <c r="D15" s="14">
        <v>20000</v>
      </c>
      <c r="E15" s="14">
        <v>99869.75</v>
      </c>
      <c r="F15" s="15">
        <v>1997395000</v>
      </c>
      <c r="G15" s="9">
        <v>1.7555704234021436E-2</v>
      </c>
    </row>
    <row r="16" spans="1:7" ht="15" customHeight="1" x14ac:dyDescent="0.25">
      <c r="A16" s="13"/>
      <c r="B16" s="13" t="s">
        <v>350</v>
      </c>
      <c r="C16" s="13">
        <v>2251.4</v>
      </c>
      <c r="D16" s="14">
        <v>46290</v>
      </c>
      <c r="E16" s="14">
        <v>99789.759999999995</v>
      </c>
      <c r="F16" s="15">
        <v>4619267990</v>
      </c>
      <c r="G16" s="9">
        <v>4.0600132978265535E-2</v>
      </c>
    </row>
    <row r="17" spans="1:7" ht="15" customHeight="1" x14ac:dyDescent="0.25">
      <c r="A17" s="13"/>
      <c r="B17" s="13" t="s">
        <v>348</v>
      </c>
      <c r="C17" s="13">
        <v>2251.5</v>
      </c>
      <c r="D17" s="14">
        <v>14948</v>
      </c>
      <c r="E17" s="14">
        <v>99587.26</v>
      </c>
      <c r="F17" s="15">
        <v>1488630362</v>
      </c>
      <c r="G17" s="9">
        <v>1.3084019109418149E-2</v>
      </c>
    </row>
    <row r="18" spans="1:7" ht="15" customHeight="1" x14ac:dyDescent="0.25">
      <c r="A18" s="13"/>
      <c r="B18" s="13" t="s">
        <v>343</v>
      </c>
      <c r="C18" s="13">
        <v>2251.6</v>
      </c>
      <c r="D18" s="14">
        <v>3890</v>
      </c>
      <c r="E18" s="14">
        <v>957703.56</v>
      </c>
      <c r="F18" s="15">
        <v>3725466848</v>
      </c>
      <c r="G18" s="9">
        <v>3.2744246439557569E-2</v>
      </c>
    </row>
    <row r="19" spans="1:7" ht="15" customHeight="1" x14ac:dyDescent="0.25">
      <c r="A19" s="13"/>
      <c r="B19" s="13" t="s">
        <v>344</v>
      </c>
      <c r="C19" s="13">
        <v>2251.6999999999998</v>
      </c>
      <c r="D19" s="14">
        <v>1010</v>
      </c>
      <c r="E19" s="14">
        <v>100126.62</v>
      </c>
      <c r="F19" s="15">
        <v>101127886</v>
      </c>
      <c r="G19" s="9">
        <v>8.8884334667296003E-4</v>
      </c>
    </row>
    <row r="20" spans="1:7" ht="15" customHeight="1" x14ac:dyDescent="0.25">
      <c r="A20" s="13"/>
      <c r="B20" s="13" t="s">
        <v>346</v>
      </c>
      <c r="C20" s="13">
        <v>2251.8000000000002</v>
      </c>
      <c r="D20" s="14">
        <v>73019</v>
      </c>
      <c r="E20" s="14">
        <v>99194.26</v>
      </c>
      <c r="F20" s="15">
        <v>7243065671</v>
      </c>
      <c r="G20" s="9">
        <v>6.3661478409463332E-2</v>
      </c>
    </row>
    <row r="21" spans="1:7" ht="15" customHeight="1" x14ac:dyDescent="0.25">
      <c r="A21" s="13"/>
      <c r="B21" s="18" t="s">
        <v>342</v>
      </c>
      <c r="C21" s="13">
        <v>2251.9</v>
      </c>
      <c r="D21" s="14">
        <v>62806</v>
      </c>
      <c r="E21" s="14">
        <v>100843.32</v>
      </c>
      <c r="F21" s="15">
        <v>6333565556</v>
      </c>
      <c r="G21" s="9">
        <v>5.5667608884532864E-2</v>
      </c>
    </row>
    <row r="22" spans="1:7" s="36" customFormat="1" ht="15" customHeight="1" x14ac:dyDescent="0.25">
      <c r="A22" s="35" t="s">
        <v>1</v>
      </c>
      <c r="B22" s="35" t="s">
        <v>183</v>
      </c>
      <c r="C22" s="35" t="s">
        <v>194</v>
      </c>
      <c r="D22" s="19">
        <v>415733</v>
      </c>
      <c r="E22" s="19"/>
      <c r="F22" s="19">
        <v>44899343422</v>
      </c>
      <c r="G22" s="21">
        <v>0.39463380724312813</v>
      </c>
    </row>
    <row r="23" spans="1:7" ht="15" customHeight="1" x14ac:dyDescent="0.25">
      <c r="A23" s="32" t="s">
        <v>195</v>
      </c>
      <c r="B23" s="32" t="s">
        <v>196</v>
      </c>
      <c r="C23" s="32" t="s">
        <v>197</v>
      </c>
      <c r="D23" s="32" t="s">
        <v>1</v>
      </c>
      <c r="E23" s="32" t="s">
        <v>1</v>
      </c>
      <c r="F23" s="32" t="s">
        <v>1</v>
      </c>
      <c r="G23" s="9"/>
    </row>
    <row r="24" spans="1:7" ht="15" customHeight="1" x14ac:dyDescent="0.25">
      <c r="A24" s="13" t="s">
        <v>66</v>
      </c>
      <c r="B24" s="13" t="s">
        <v>66</v>
      </c>
      <c r="C24" s="13" t="s">
        <v>66</v>
      </c>
      <c r="D24" s="13" t="s">
        <v>66</v>
      </c>
      <c r="E24" s="13" t="s">
        <v>66</v>
      </c>
      <c r="F24" s="13" t="s">
        <v>66</v>
      </c>
      <c r="G24" s="9"/>
    </row>
    <row r="25" spans="1:7" s="36" customFormat="1" ht="15.75" customHeight="1" x14ac:dyDescent="0.25">
      <c r="A25" s="35" t="s">
        <v>1</v>
      </c>
      <c r="B25" s="35" t="s">
        <v>183</v>
      </c>
      <c r="C25" s="35" t="s">
        <v>198</v>
      </c>
      <c r="D25" s="35" t="s">
        <v>1</v>
      </c>
      <c r="E25" s="35" t="s">
        <v>1</v>
      </c>
      <c r="F25" s="35" t="s">
        <v>1</v>
      </c>
      <c r="G25" s="21"/>
    </row>
    <row r="26" spans="1:7" ht="15" customHeight="1" x14ac:dyDescent="0.25">
      <c r="A26" s="13" t="s">
        <v>1</v>
      </c>
      <c r="B26" s="13" t="s">
        <v>199</v>
      </c>
      <c r="C26" s="13" t="s">
        <v>200</v>
      </c>
      <c r="D26" s="15">
        <v>415733</v>
      </c>
      <c r="E26" s="13"/>
      <c r="F26" s="15">
        <v>44899343422</v>
      </c>
      <c r="G26" s="9">
        <v>0.39463380724312813</v>
      </c>
    </row>
    <row r="27" spans="1:7" ht="15" customHeight="1" x14ac:dyDescent="0.25">
      <c r="A27" s="32" t="s">
        <v>201</v>
      </c>
      <c r="B27" s="32" t="s">
        <v>202</v>
      </c>
      <c r="C27" s="32" t="s">
        <v>203</v>
      </c>
      <c r="D27" s="35" t="s">
        <v>1</v>
      </c>
      <c r="E27" s="32" t="s">
        <v>1</v>
      </c>
      <c r="F27" s="32" t="s">
        <v>1</v>
      </c>
      <c r="G27" s="9"/>
    </row>
    <row r="28" spans="1:7" ht="15" customHeight="1" x14ac:dyDescent="0.25">
      <c r="A28" s="13" t="s">
        <v>66</v>
      </c>
      <c r="B28" s="13" t="s">
        <v>66</v>
      </c>
      <c r="C28" s="13" t="s">
        <v>66</v>
      </c>
      <c r="D28" s="13" t="s">
        <v>66</v>
      </c>
      <c r="E28" s="13" t="s">
        <v>66</v>
      </c>
      <c r="F28" s="13" t="s">
        <v>66</v>
      </c>
      <c r="G28" s="9"/>
    </row>
    <row r="29" spans="1:7" s="36" customFormat="1" ht="15" customHeight="1" x14ac:dyDescent="0.25">
      <c r="A29" s="35" t="s">
        <v>1</v>
      </c>
      <c r="B29" s="35" t="s">
        <v>183</v>
      </c>
      <c r="C29" s="35" t="s">
        <v>204</v>
      </c>
      <c r="D29" s="35" t="s">
        <v>1</v>
      </c>
      <c r="E29" s="35" t="s">
        <v>1</v>
      </c>
      <c r="F29" s="19">
        <v>1982575537</v>
      </c>
      <c r="G29" s="21">
        <v>1.7425451525200683E-2</v>
      </c>
    </row>
    <row r="30" spans="1:7" ht="15" customHeight="1" x14ac:dyDescent="0.25">
      <c r="A30" s="32" t="s">
        <v>205</v>
      </c>
      <c r="B30" s="32" t="s">
        <v>64</v>
      </c>
      <c r="C30" s="32" t="s">
        <v>206</v>
      </c>
      <c r="D30" s="32" t="s">
        <v>1</v>
      </c>
      <c r="E30" s="32" t="s">
        <v>1</v>
      </c>
      <c r="F30" s="32" t="s">
        <v>1</v>
      </c>
      <c r="G30" s="32"/>
    </row>
    <row r="31" spans="1:7" ht="15" customHeight="1" x14ac:dyDescent="0.25">
      <c r="A31" s="13" t="s">
        <v>1</v>
      </c>
      <c r="B31" s="13" t="s">
        <v>207</v>
      </c>
      <c r="C31" s="13" t="s">
        <v>208</v>
      </c>
      <c r="D31" s="13" t="s">
        <v>1</v>
      </c>
      <c r="E31" s="13" t="s">
        <v>1</v>
      </c>
      <c r="F31" s="16">
        <v>742782037</v>
      </c>
      <c r="G31" s="9">
        <v>6.5285342918731479E-3</v>
      </c>
    </row>
    <row r="32" spans="1:7" ht="15" customHeight="1" x14ac:dyDescent="0.25">
      <c r="A32" s="13" t="s">
        <v>66</v>
      </c>
      <c r="B32" s="13" t="s">
        <v>66</v>
      </c>
      <c r="C32" s="13" t="s">
        <v>66</v>
      </c>
      <c r="D32" s="13" t="s">
        <v>66</v>
      </c>
      <c r="E32" s="13" t="s">
        <v>66</v>
      </c>
      <c r="F32" s="17" t="s">
        <v>66</v>
      </c>
      <c r="G32" s="13"/>
    </row>
    <row r="33" spans="1:7" ht="15" customHeight="1" x14ac:dyDescent="0.25">
      <c r="A33" s="13" t="s">
        <v>1</v>
      </c>
      <c r="B33" s="18" t="s">
        <v>337</v>
      </c>
      <c r="C33" s="13" t="s">
        <v>209</v>
      </c>
      <c r="D33" s="13" t="s">
        <v>1</v>
      </c>
      <c r="E33" s="13" t="s">
        <v>1</v>
      </c>
      <c r="F33" s="16">
        <v>18150000000</v>
      </c>
      <c r="G33" s="10">
        <v>0.15952579827599903</v>
      </c>
    </row>
    <row r="34" spans="1:7" ht="15" customHeight="1" x14ac:dyDescent="0.25">
      <c r="A34" s="13" t="s">
        <v>66</v>
      </c>
      <c r="B34" s="13" t="s">
        <v>66</v>
      </c>
      <c r="C34" s="13" t="s">
        <v>66</v>
      </c>
      <c r="D34" s="13" t="s">
        <v>66</v>
      </c>
      <c r="E34" s="13" t="s">
        <v>66</v>
      </c>
      <c r="F34" s="17" t="s">
        <v>66</v>
      </c>
      <c r="G34" s="13"/>
    </row>
    <row r="35" spans="1:7" ht="15" customHeight="1" x14ac:dyDescent="0.25">
      <c r="A35" s="13" t="s">
        <v>1</v>
      </c>
      <c r="B35" s="18" t="s">
        <v>326</v>
      </c>
      <c r="C35" s="13">
        <v>2261</v>
      </c>
      <c r="D35" s="13" t="s">
        <v>1</v>
      </c>
      <c r="E35" s="13" t="s">
        <v>1</v>
      </c>
      <c r="F35" s="16">
        <v>32000000000</v>
      </c>
      <c r="G35" s="9">
        <v>0.281257605775866</v>
      </c>
    </row>
    <row r="36" spans="1:7" ht="15" customHeight="1" x14ac:dyDescent="0.25">
      <c r="A36" s="13" t="s">
        <v>66</v>
      </c>
      <c r="B36" s="18" t="s">
        <v>339</v>
      </c>
      <c r="C36" s="13" t="s">
        <v>66</v>
      </c>
      <c r="D36" s="13" t="s">
        <v>66</v>
      </c>
      <c r="E36" s="13" t="s">
        <v>66</v>
      </c>
      <c r="F36" s="16" t="s">
        <v>66</v>
      </c>
      <c r="G36" s="9"/>
    </row>
    <row r="37" spans="1:7" ht="15" customHeight="1" x14ac:dyDescent="0.25">
      <c r="A37" s="13" t="s">
        <v>1</v>
      </c>
      <c r="B37" s="18" t="s">
        <v>340</v>
      </c>
      <c r="C37" s="13">
        <v>2262</v>
      </c>
      <c r="D37" s="13" t="s">
        <v>1</v>
      </c>
      <c r="E37" s="13" t="s">
        <v>1</v>
      </c>
      <c r="F37" s="16">
        <v>16000000000</v>
      </c>
      <c r="G37" s="9">
        <v>0.140628802887933</v>
      </c>
    </row>
    <row r="38" spans="1:7" s="36" customFormat="1" ht="15" customHeight="1" x14ac:dyDescent="0.25">
      <c r="A38" s="35" t="s">
        <v>1</v>
      </c>
      <c r="B38" s="35" t="s">
        <v>183</v>
      </c>
      <c r="C38" s="35">
        <v>2263</v>
      </c>
      <c r="D38" s="35"/>
      <c r="E38" s="35"/>
      <c r="F38" s="39">
        <v>66892782037</v>
      </c>
      <c r="G38" s="21">
        <v>0.58794074123167117</v>
      </c>
    </row>
    <row r="39" spans="1:7" ht="15" customHeight="1" x14ac:dyDescent="0.25">
      <c r="A39" s="32" t="s">
        <v>160</v>
      </c>
      <c r="B39" s="32" t="s">
        <v>210</v>
      </c>
      <c r="C39" s="32" t="s">
        <v>211</v>
      </c>
      <c r="D39" s="19">
        <v>415733</v>
      </c>
      <c r="E39" s="13"/>
      <c r="F39" s="20">
        <v>113774700996</v>
      </c>
      <c r="G39" s="21">
        <v>1</v>
      </c>
    </row>
    <row r="40" spans="1:7" ht="15" customHeight="1" x14ac:dyDescent="0.25">
      <c r="A40" s="22" t="s">
        <v>1</v>
      </c>
      <c r="B40" s="22" t="s">
        <v>1</v>
      </c>
      <c r="C40" s="22" t="s">
        <v>1</v>
      </c>
      <c r="D40" s="22" t="s">
        <v>1</v>
      </c>
      <c r="E40" s="22" t="s">
        <v>1</v>
      </c>
      <c r="F40" s="22" t="s">
        <v>1</v>
      </c>
      <c r="G40" s="22" t="s">
        <v>1</v>
      </c>
    </row>
    <row r="43" spans="1:7" x14ac:dyDescent="0.2">
      <c r="G43" s="26"/>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58" t="s">
        <v>5</v>
      </c>
      <c r="B1" s="58" t="s">
        <v>212</v>
      </c>
      <c r="C1" s="58" t="s">
        <v>213</v>
      </c>
      <c r="D1" s="58" t="s">
        <v>214</v>
      </c>
      <c r="E1" s="58" t="s">
        <v>215</v>
      </c>
      <c r="F1" s="58" t="s">
        <v>216</v>
      </c>
      <c r="G1" s="58" t="s">
        <v>217</v>
      </c>
      <c r="H1" s="58"/>
      <c r="I1" s="58" t="s">
        <v>218</v>
      </c>
      <c r="J1" s="58"/>
    </row>
    <row r="2" spans="1:10" ht="63" x14ac:dyDescent="0.2">
      <c r="A2" s="58"/>
      <c r="B2" s="58"/>
      <c r="C2" s="58"/>
      <c r="D2" s="58"/>
      <c r="E2" s="58"/>
      <c r="F2" s="58"/>
      <c r="G2" s="7" t="s">
        <v>219</v>
      </c>
      <c r="H2" s="7" t="s">
        <v>220</v>
      </c>
      <c r="I2" s="7" t="s">
        <v>219</v>
      </c>
      <c r="J2" s="7" t="s">
        <v>221</v>
      </c>
    </row>
    <row r="3" spans="1:10" ht="15.75" x14ac:dyDescent="0.25">
      <c r="A3" s="5" t="s">
        <v>8</v>
      </c>
      <c r="B3" s="40" t="s">
        <v>222</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223</v>
      </c>
      <c r="C6" s="8" t="s">
        <v>1</v>
      </c>
      <c r="D6" s="8" t="s">
        <v>1</v>
      </c>
      <c r="E6" s="8" t="s">
        <v>1</v>
      </c>
      <c r="F6" s="8" t="s">
        <v>1</v>
      </c>
      <c r="G6" s="8" t="s">
        <v>1</v>
      </c>
      <c r="H6" s="8" t="s">
        <v>1</v>
      </c>
      <c r="I6" s="8" t="s">
        <v>1</v>
      </c>
      <c r="J6" s="8" t="s">
        <v>1</v>
      </c>
    </row>
    <row r="7" spans="1:10" ht="15.75" x14ac:dyDescent="0.25">
      <c r="A7" s="5" t="s">
        <v>11</v>
      </c>
      <c r="B7" s="40" t="s">
        <v>224</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225</v>
      </c>
      <c r="C10" s="8" t="s">
        <v>1</v>
      </c>
      <c r="D10" s="8" t="s">
        <v>1</v>
      </c>
      <c r="E10" s="8" t="s">
        <v>1</v>
      </c>
      <c r="F10" s="8" t="s">
        <v>1</v>
      </c>
      <c r="G10" s="8" t="s">
        <v>1</v>
      </c>
      <c r="H10" s="8" t="s">
        <v>1</v>
      </c>
      <c r="I10" s="8" t="s">
        <v>1</v>
      </c>
      <c r="J10" s="8" t="s">
        <v>1</v>
      </c>
    </row>
    <row r="11" spans="1:10" ht="31.5" x14ac:dyDescent="0.25">
      <c r="A11" s="8" t="s">
        <v>226</v>
      </c>
      <c r="B11" s="41" t="s">
        <v>227</v>
      </c>
      <c r="C11" s="8" t="s">
        <v>1</v>
      </c>
      <c r="D11" s="8" t="s">
        <v>1</v>
      </c>
      <c r="E11" s="8" t="s">
        <v>1</v>
      </c>
      <c r="F11" s="8" t="s">
        <v>1</v>
      </c>
      <c r="G11" s="8" t="s">
        <v>1</v>
      </c>
      <c r="H11" s="8" t="s">
        <v>1</v>
      </c>
      <c r="I11" s="8" t="s">
        <v>1</v>
      </c>
      <c r="J11" s="8" t="s">
        <v>1</v>
      </c>
    </row>
    <row r="12" spans="1:10" ht="15.75" x14ac:dyDescent="0.25">
      <c r="A12" s="5" t="s">
        <v>14</v>
      </c>
      <c r="B12" s="40" t="s">
        <v>228</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229</v>
      </c>
      <c r="C15" s="8" t="s">
        <v>1</v>
      </c>
      <c r="D15" s="8" t="s">
        <v>1</v>
      </c>
      <c r="E15" s="8" t="s">
        <v>1</v>
      </c>
      <c r="F15" s="8" t="s">
        <v>1</v>
      </c>
      <c r="G15" s="8" t="s">
        <v>1</v>
      </c>
      <c r="H15" s="8" t="s">
        <v>1</v>
      </c>
      <c r="I15" s="8" t="s">
        <v>1</v>
      </c>
      <c r="J15" s="8" t="s">
        <v>1</v>
      </c>
    </row>
    <row r="16" spans="1:10" ht="31.5" x14ac:dyDescent="0.25">
      <c r="A16" s="5" t="s">
        <v>17</v>
      </c>
      <c r="B16" s="40" t="s">
        <v>230</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231</v>
      </c>
      <c r="C19" s="8" t="s">
        <v>1</v>
      </c>
      <c r="D19" s="8" t="s">
        <v>1</v>
      </c>
      <c r="E19" s="8" t="s">
        <v>1</v>
      </c>
      <c r="F19" s="8" t="s">
        <v>1</v>
      </c>
      <c r="G19" s="8" t="s">
        <v>1</v>
      </c>
      <c r="H19" s="8" t="s">
        <v>1</v>
      </c>
      <c r="I19" s="8" t="s">
        <v>1</v>
      </c>
      <c r="J19" s="8" t="s">
        <v>1</v>
      </c>
    </row>
    <row r="20" spans="1:10" ht="31.5" x14ac:dyDescent="0.25">
      <c r="A20" s="8" t="s">
        <v>232</v>
      </c>
      <c r="B20" s="41"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view="pageBreakPreview" topLeftCell="A13" zoomScale="91" zoomScaleNormal="100" zoomScaleSheetLayoutView="91" workbookViewId="0">
      <selection activeCell="M26" sqref="M26"/>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234</v>
      </c>
      <c r="E1" s="11" t="s">
        <v>235</v>
      </c>
    </row>
    <row r="2" spans="1:9" ht="15" customHeight="1" x14ac:dyDescent="0.25">
      <c r="A2" s="50" t="s">
        <v>58</v>
      </c>
      <c r="B2" s="50" t="s">
        <v>236</v>
      </c>
      <c r="C2" s="50" t="s">
        <v>184</v>
      </c>
      <c r="D2" s="50" t="s">
        <v>1</v>
      </c>
      <c r="E2" s="50" t="s">
        <v>1</v>
      </c>
    </row>
    <row r="3" spans="1:9" ht="31.5" x14ac:dyDescent="0.25">
      <c r="A3" s="13" t="s">
        <v>8</v>
      </c>
      <c r="B3" s="33" t="s">
        <v>237</v>
      </c>
      <c r="C3" s="13" t="s">
        <v>238</v>
      </c>
      <c r="D3" s="42">
        <v>9.000565427770793E-3</v>
      </c>
      <c r="E3" s="43">
        <v>9.0006114708761405E-3</v>
      </c>
      <c r="H3" s="31"/>
      <c r="I3" s="31"/>
    </row>
    <row r="4" spans="1:9" ht="31.5" x14ac:dyDescent="0.25">
      <c r="A4" s="13" t="s">
        <v>11</v>
      </c>
      <c r="B4" s="33" t="s">
        <v>239</v>
      </c>
      <c r="C4" s="13" t="s">
        <v>240</v>
      </c>
      <c r="D4" s="42">
        <v>2.2160104230009967E-3</v>
      </c>
      <c r="E4" s="43">
        <v>2.5666583615309973E-3</v>
      </c>
      <c r="H4" s="31"/>
      <c r="I4" s="31"/>
    </row>
    <row r="5" spans="1:9" ht="47.25" x14ac:dyDescent="0.25">
      <c r="A5" s="13" t="s">
        <v>14</v>
      </c>
      <c r="B5" s="33" t="s">
        <v>241</v>
      </c>
      <c r="C5" s="13" t="s">
        <v>242</v>
      </c>
      <c r="D5" s="42">
        <v>3.1991388646467095E-3</v>
      </c>
      <c r="E5" s="43">
        <v>3.4794946430749792E-3</v>
      </c>
      <c r="H5" s="31"/>
      <c r="I5" s="31"/>
    </row>
    <row r="6" spans="1:9" ht="31.5" x14ac:dyDescent="0.25">
      <c r="A6" s="13" t="s">
        <v>17</v>
      </c>
      <c r="B6" s="33" t="s">
        <v>243</v>
      </c>
      <c r="C6" s="13" t="s">
        <v>244</v>
      </c>
      <c r="D6" s="42">
        <v>1.1039324492095311E-3</v>
      </c>
      <c r="E6" s="43">
        <v>1.1619438469648799E-3</v>
      </c>
      <c r="H6" s="31"/>
      <c r="I6" s="31"/>
    </row>
    <row r="7" spans="1:9" ht="31.5" x14ac:dyDescent="0.25">
      <c r="A7" s="13" t="s">
        <v>20</v>
      </c>
      <c r="B7" s="33" t="s">
        <v>245</v>
      </c>
      <c r="C7" s="13" t="s">
        <v>246</v>
      </c>
      <c r="D7" s="42">
        <v>0</v>
      </c>
      <c r="E7" s="43">
        <v>0</v>
      </c>
      <c r="H7" s="31"/>
      <c r="I7" s="31"/>
    </row>
    <row r="8" spans="1:9" ht="31.5" x14ac:dyDescent="0.25">
      <c r="A8" s="13" t="s">
        <v>23</v>
      </c>
      <c r="B8" s="33" t="s">
        <v>247</v>
      </c>
      <c r="C8" s="13" t="s">
        <v>248</v>
      </c>
      <c r="D8" s="42">
        <v>0</v>
      </c>
      <c r="E8" s="43">
        <v>0</v>
      </c>
      <c r="H8" s="31"/>
      <c r="I8" s="31"/>
    </row>
    <row r="9" spans="1:9" ht="47.25" x14ac:dyDescent="0.25">
      <c r="A9" s="13" t="s">
        <v>26</v>
      </c>
      <c r="B9" s="33" t="s">
        <v>249</v>
      </c>
      <c r="C9" s="13" t="s">
        <v>250</v>
      </c>
      <c r="D9" s="42">
        <v>9.69436019589912E-4</v>
      </c>
      <c r="E9" s="43">
        <v>1.054392316083327E-3</v>
      </c>
      <c r="H9" s="31"/>
      <c r="I9" s="31"/>
    </row>
    <row r="10" spans="1:9" ht="15.75" x14ac:dyDescent="0.25">
      <c r="A10" s="13" t="s">
        <v>29</v>
      </c>
      <c r="B10" s="33" t="s">
        <v>251</v>
      </c>
      <c r="C10" s="13" t="s">
        <v>252</v>
      </c>
      <c r="D10" s="42">
        <v>1.6563951004569057E-2</v>
      </c>
      <c r="E10" s="43">
        <v>1.757609641178615E-2</v>
      </c>
      <c r="H10" s="31"/>
      <c r="I10" s="31"/>
    </row>
    <row r="11" spans="1:9" ht="15.75" x14ac:dyDescent="0.25">
      <c r="A11" s="13" t="s">
        <v>32</v>
      </c>
      <c r="B11" s="33" t="s">
        <v>253</v>
      </c>
      <c r="C11" s="13" t="s">
        <v>254</v>
      </c>
      <c r="D11" s="42">
        <v>0.26928778321941998</v>
      </c>
      <c r="E11" s="43">
        <v>1.2329257831227096</v>
      </c>
      <c r="H11" s="31"/>
      <c r="I11" s="31"/>
    </row>
    <row r="12" spans="1:9" ht="47.25" x14ac:dyDescent="0.25">
      <c r="A12" s="13" t="s">
        <v>35</v>
      </c>
      <c r="B12" s="33" t="s">
        <v>255</v>
      </c>
      <c r="C12" s="13" t="s">
        <v>248</v>
      </c>
      <c r="D12" s="44"/>
      <c r="E12" s="44"/>
      <c r="H12" s="31"/>
      <c r="I12" s="31"/>
    </row>
    <row r="13" spans="1:9" ht="15.75" x14ac:dyDescent="0.25">
      <c r="A13" s="51" t="s">
        <v>96</v>
      </c>
      <c r="B13" s="34" t="s">
        <v>256</v>
      </c>
      <c r="C13" s="51" t="s">
        <v>257</v>
      </c>
      <c r="D13" s="45"/>
      <c r="E13" s="45"/>
      <c r="H13" s="31"/>
      <c r="I13" s="31"/>
    </row>
    <row r="14" spans="1:9" ht="15.75" x14ac:dyDescent="0.25">
      <c r="A14" s="13" t="s">
        <v>8</v>
      </c>
      <c r="B14" s="33" t="s">
        <v>258</v>
      </c>
      <c r="C14" s="13" t="s">
        <v>259</v>
      </c>
      <c r="D14" s="46">
        <v>97856799700</v>
      </c>
      <c r="E14" s="47">
        <v>99681078500</v>
      </c>
      <c r="H14" s="31"/>
      <c r="I14" s="31"/>
    </row>
    <row r="15" spans="1:9" ht="15.75" x14ac:dyDescent="0.25">
      <c r="A15" s="13"/>
      <c r="B15" s="33" t="s">
        <v>260</v>
      </c>
      <c r="C15" s="13" t="s">
        <v>261</v>
      </c>
      <c r="D15" s="46">
        <v>97856799700</v>
      </c>
      <c r="E15" s="47">
        <v>99681078500</v>
      </c>
      <c r="H15" s="31"/>
      <c r="I15" s="31"/>
    </row>
    <row r="16" spans="1:9" ht="15.75" x14ac:dyDescent="0.25">
      <c r="A16" s="13"/>
      <c r="B16" s="33" t="s">
        <v>262</v>
      </c>
      <c r="C16" s="13" t="s">
        <v>263</v>
      </c>
      <c r="D16" s="46">
        <v>9785679.9700000007</v>
      </c>
      <c r="E16" s="47">
        <v>9968107.8499999996</v>
      </c>
      <c r="H16" s="31"/>
      <c r="I16" s="31"/>
    </row>
    <row r="17" spans="1:9" ht="15.75" x14ac:dyDescent="0.25">
      <c r="A17" s="13" t="s">
        <v>11</v>
      </c>
      <c r="B17" s="33" t="s">
        <v>264</v>
      </c>
      <c r="C17" s="13" t="s">
        <v>265</v>
      </c>
      <c r="D17" s="46">
        <v>8183711300</v>
      </c>
      <c r="E17" s="47">
        <v>-1824278800</v>
      </c>
      <c r="H17" s="31"/>
      <c r="I17" s="31"/>
    </row>
    <row r="18" spans="1:9" ht="15.75" x14ac:dyDescent="0.25">
      <c r="A18" s="13"/>
      <c r="B18" s="33" t="s">
        <v>266</v>
      </c>
      <c r="C18" s="13" t="s">
        <v>267</v>
      </c>
      <c r="D18" s="46">
        <v>2039542.16</v>
      </c>
      <c r="E18" s="47">
        <v>128903.51</v>
      </c>
      <c r="H18" s="31"/>
      <c r="I18" s="31"/>
    </row>
    <row r="19" spans="1:9" ht="15.75" x14ac:dyDescent="0.25">
      <c r="A19" s="13"/>
      <c r="B19" s="33" t="s">
        <v>268</v>
      </c>
      <c r="C19" s="13" t="s">
        <v>269</v>
      </c>
      <c r="D19" s="46">
        <v>20395421600</v>
      </c>
      <c r="E19" s="47">
        <v>1289035100</v>
      </c>
      <c r="H19" s="31"/>
      <c r="I19" s="31"/>
    </row>
    <row r="20" spans="1:9" ht="15.75" x14ac:dyDescent="0.25">
      <c r="A20" s="13"/>
      <c r="B20" s="33" t="s">
        <v>270</v>
      </c>
      <c r="C20" s="13" t="s">
        <v>271</v>
      </c>
      <c r="D20" s="46">
        <v>-1221171.03</v>
      </c>
      <c r="E20" s="47">
        <v>-311331.39</v>
      </c>
      <c r="H20" s="31"/>
      <c r="I20" s="31"/>
    </row>
    <row r="21" spans="1:9" ht="15.75" x14ac:dyDescent="0.25">
      <c r="A21" s="13"/>
      <c r="B21" s="33" t="s">
        <v>272</v>
      </c>
      <c r="C21" s="13" t="s">
        <v>273</v>
      </c>
      <c r="D21" s="46">
        <v>-12211710300</v>
      </c>
      <c r="E21" s="47">
        <v>-3113313900</v>
      </c>
      <c r="H21" s="31"/>
      <c r="I21" s="31"/>
    </row>
    <row r="22" spans="1:9" ht="15.75" x14ac:dyDescent="0.25">
      <c r="A22" s="13" t="s">
        <v>14</v>
      </c>
      <c r="B22" s="33" t="s">
        <v>274</v>
      </c>
      <c r="C22" s="13" t="s">
        <v>275</v>
      </c>
      <c r="D22" s="46">
        <v>106040511000</v>
      </c>
      <c r="E22" s="47">
        <v>97856799700</v>
      </c>
      <c r="H22" s="31"/>
      <c r="I22" s="31"/>
    </row>
    <row r="23" spans="1:9" ht="15.75" x14ac:dyDescent="0.25">
      <c r="A23" s="13"/>
      <c r="B23" s="33" t="s">
        <v>276</v>
      </c>
      <c r="C23" s="13" t="s">
        <v>277</v>
      </c>
      <c r="D23" s="46">
        <v>106040511000</v>
      </c>
      <c r="E23" s="47">
        <v>97856799700</v>
      </c>
      <c r="H23" s="31"/>
      <c r="I23" s="31"/>
    </row>
    <row r="24" spans="1:9" ht="15.75" x14ac:dyDescent="0.25">
      <c r="A24" s="13"/>
      <c r="B24" s="33" t="s">
        <v>278</v>
      </c>
      <c r="C24" s="13" t="s">
        <v>279</v>
      </c>
      <c r="D24" s="46">
        <v>10604051.1</v>
      </c>
      <c r="E24" s="47">
        <v>9785679.9700000007</v>
      </c>
      <c r="H24" s="31"/>
      <c r="I24" s="31"/>
    </row>
    <row r="25" spans="1:9" ht="31.5" x14ac:dyDescent="0.25">
      <c r="A25" s="13" t="s">
        <v>17</v>
      </c>
      <c r="B25" s="33" t="s">
        <v>280</v>
      </c>
      <c r="C25" s="13" t="s">
        <v>281</v>
      </c>
      <c r="D25" s="42">
        <v>0.8357</v>
      </c>
      <c r="E25" s="43">
        <v>0.90559999999999996</v>
      </c>
      <c r="H25" s="31"/>
      <c r="I25" s="31"/>
    </row>
    <row r="26" spans="1:9" ht="31.5" x14ac:dyDescent="0.25">
      <c r="A26" s="13" t="s">
        <v>20</v>
      </c>
      <c r="B26" s="33" t="s">
        <v>282</v>
      </c>
      <c r="C26" s="13" t="s">
        <v>283</v>
      </c>
      <c r="D26" s="42">
        <v>0.95779999999999998</v>
      </c>
      <c r="E26" s="43">
        <v>0.95050000000000001</v>
      </c>
      <c r="H26" s="31"/>
      <c r="I26" s="31"/>
    </row>
    <row r="27" spans="1:9" ht="31.5" x14ac:dyDescent="0.25">
      <c r="A27" s="13" t="s">
        <v>23</v>
      </c>
      <c r="B27" s="33" t="s">
        <v>284</v>
      </c>
      <c r="C27" s="13" t="s">
        <v>285</v>
      </c>
      <c r="D27" s="42">
        <v>0</v>
      </c>
      <c r="E27" s="43">
        <v>0</v>
      </c>
      <c r="H27" s="31"/>
      <c r="I27" s="31"/>
    </row>
    <row r="28" spans="1:9" ht="31.5" x14ac:dyDescent="0.25">
      <c r="A28" s="13" t="s">
        <v>26</v>
      </c>
      <c r="B28" s="33" t="s">
        <v>286</v>
      </c>
      <c r="C28" s="13" t="s">
        <v>287</v>
      </c>
      <c r="D28" s="48">
        <v>771</v>
      </c>
      <c r="E28" s="48">
        <v>755</v>
      </c>
      <c r="H28" s="31"/>
      <c r="I28" s="31"/>
    </row>
    <row r="29" spans="1:9" ht="30.75" customHeight="1" x14ac:dyDescent="0.25">
      <c r="A29" s="13" t="s">
        <v>29</v>
      </c>
      <c r="B29" s="33" t="s">
        <v>288</v>
      </c>
      <c r="C29" s="13" t="s">
        <v>289</v>
      </c>
      <c r="D29" s="46">
        <v>10697.57</v>
      </c>
      <c r="E29" s="47">
        <v>10645.27</v>
      </c>
      <c r="H29" s="31"/>
      <c r="I29" s="31"/>
    </row>
    <row r="30" spans="1:9" ht="31.5" x14ac:dyDescent="0.25">
      <c r="A30" s="13" t="s">
        <v>32</v>
      </c>
      <c r="B30" s="33" t="s">
        <v>290</v>
      </c>
      <c r="C30" s="13" t="s">
        <v>291</v>
      </c>
      <c r="D30" s="23"/>
      <c r="E30" s="23"/>
    </row>
    <row r="31" spans="1:9" ht="15" customHeight="1" x14ac:dyDescent="0.25">
      <c r="A31" s="22" t="s">
        <v>292</v>
      </c>
      <c r="B31" s="22" t="s">
        <v>292</v>
      </c>
      <c r="C31" s="22" t="s">
        <v>292</v>
      </c>
      <c r="D31" s="22" t="s">
        <v>292</v>
      </c>
      <c r="E31" s="22" t="s">
        <v>292</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58" t="s">
        <v>5</v>
      </c>
      <c r="B1" s="58" t="s">
        <v>293</v>
      </c>
      <c r="C1" s="58" t="s">
        <v>294</v>
      </c>
      <c r="D1" s="58" t="s">
        <v>295</v>
      </c>
      <c r="E1" s="58"/>
      <c r="F1" s="58"/>
    </row>
    <row r="2" spans="1:6" ht="15" customHeight="1" x14ac:dyDescent="0.2">
      <c r="A2" s="58"/>
      <c r="B2" s="58"/>
      <c r="C2" s="58"/>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58" t="s">
        <v>5</v>
      </c>
      <c r="B1" s="58" t="s">
        <v>117</v>
      </c>
      <c r="C1" s="58" t="s">
        <v>305</v>
      </c>
      <c r="D1" s="58"/>
    </row>
    <row r="2" spans="1:4" ht="15" customHeight="1" x14ac:dyDescent="0.2">
      <c r="A2" s="58"/>
      <c r="B2" s="58"/>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58" t="s">
        <v>5</v>
      </c>
      <c r="B1" s="58" t="s">
        <v>59</v>
      </c>
      <c r="C1" s="58" t="s">
        <v>234</v>
      </c>
      <c r="D1" s="58"/>
      <c r="E1" s="58" t="s">
        <v>235</v>
      </c>
      <c r="F1" s="58"/>
      <c r="G1" s="58" t="s">
        <v>57</v>
      </c>
    </row>
    <row r="2" spans="1:7" ht="15" customHeight="1" x14ac:dyDescent="0.2">
      <c r="A2" s="58"/>
      <c r="B2" s="58"/>
      <c r="C2" s="7" t="s">
        <v>306</v>
      </c>
      <c r="D2" s="7" t="s">
        <v>312</v>
      </c>
      <c r="E2" s="7" t="s">
        <v>306</v>
      </c>
      <c r="F2" s="7" t="s">
        <v>312</v>
      </c>
      <c r="G2" s="58"/>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58" t="s">
        <v>5</v>
      </c>
      <c r="B1" s="58" t="s">
        <v>117</v>
      </c>
      <c r="C1" s="58" t="s">
        <v>234</v>
      </c>
      <c r="D1" s="58"/>
      <c r="E1" s="58" t="s">
        <v>235</v>
      </c>
      <c r="F1" s="58"/>
      <c r="G1" s="58" t="s">
        <v>315</v>
      </c>
    </row>
    <row r="2" spans="1:7" ht="15" customHeight="1" x14ac:dyDescent="0.2">
      <c r="A2" s="58"/>
      <c r="B2" s="58"/>
      <c r="C2" s="7" t="s">
        <v>306</v>
      </c>
      <c r="D2" s="7" t="s">
        <v>312</v>
      </c>
      <c r="E2" s="7" t="s">
        <v>306</v>
      </c>
      <c r="F2" s="7" t="s">
        <v>312</v>
      </c>
      <c r="G2" s="58"/>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58" t="s">
        <v>5</v>
      </c>
      <c r="B1" s="58" t="s">
        <v>324</v>
      </c>
      <c r="C1" s="58" t="s">
        <v>178</v>
      </c>
      <c r="D1" s="58" t="s">
        <v>179</v>
      </c>
      <c r="E1" s="58"/>
      <c r="F1" s="58" t="s">
        <v>180</v>
      </c>
      <c r="G1" s="58"/>
      <c r="H1" s="58" t="s">
        <v>325</v>
      </c>
    </row>
    <row r="2" spans="1:8" ht="15" customHeight="1" x14ac:dyDescent="0.2">
      <c r="A2" s="58"/>
      <c r="B2" s="58"/>
      <c r="C2" s="58"/>
      <c r="D2" s="7" t="s">
        <v>306</v>
      </c>
      <c r="E2" s="7" t="s">
        <v>312</v>
      </c>
      <c r="F2" s="7" t="s">
        <v>306</v>
      </c>
      <c r="G2" s="7" t="s">
        <v>312</v>
      </c>
      <c r="H2" s="58"/>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{'SheetId':'0e67e680-b807-4d33-99c0-7b78881f5ae3','UId':'9cbd5645-d1cc-4c66-9f84-d2f549c40baa','Col':4,'Row':3,'Format':'numberic','Value':'18892782037','TargetCode':''}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{'SheetId':'0e67e680-b807-4d33-99c0-7b78881f5ae3','UId':'99e568e1-5c2c-4711-855d-7b59f3d1cab6','Col':5,'Row':3,'Format':'numberic','Value':'10264388440','TargetCode':''}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{'SheetId':'0e67e680-b807-4d33-99c0-7b78881f5ae3','UId':'c69da7a3-02da-4c71-9ebc-1684c54f1afc','Col':6,'Row':3,'Format':'numberic','Value':'61.893700302443','TargetCode':''}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{'SheetId':'0e67e680-b807-4d33-99c0-7b78881f5ae3','UId':'8adc06ea-6b87-4c42-b656-c6dbc003e2fd','Col':4,'Row':4,'Format':'numberic','Value':'742782037','TargetCode':''}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{'SheetId':'0e67e680-b807-4d33-99c0-7b78881f5ae3','UId':'6d8a8286-837d-4b56-8e74-bffdec60ea94','Col':5,'Row':4,'Format':'numberic','Value':'614388440','TargetCode':''}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{'SheetId':'0e67e680-b807-4d33-99c0-7b78881f5ae3','UId':'ffa81c56-9ecf-4052-9678-78afb3d3ebc8','Col':6,'Row':4,'Format':'numberic','Value':'7.79859374767378','TargetCode':''}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{'SheetId':'0e67e680-b807-4d33-99c0-7b78881f5ae3','UId':'ff256832-31a8-4b18-a932-43bc9d1665b9','Col':4,'Row':6,'ColDynamic':4,'RowDynamic':5,'Format':'numberic','Value':'18150000000','TargetCode':''}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{'SheetId':'0e67e680-b807-4d33-99c0-7b78881f5ae3','UId':'a91ef888-5216-4368-893d-4bf54555e048','Col':5,'Row':6,'ColDynamic':5,'RowDynamic':5,'Format':'numberic','Value':'9650000000','TargetCode':''}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{'SheetId':'0e67e680-b807-4d33-99c0-7b78881f5ae3','UId':'0872eb3d-591d-41ae-88b3-07cc186bb076','Col':6,'Row':6,'ColDynamic':6,'RowDynamic':5,'Format':'numberic','Value':'86.4285714285714','TargetCode':''}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{'SheetId':'0e67e680-b807-4d33-99c0-7b78881f5ae3','UId':'c59bc369-ef6c-4ae7-8932-3d3cd7b0f999','Col':4,'Row':8,'ColDynamic':4,'RowDynamic':9,'Format':'numberic','Value':'92899343422','TargetCode':''}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{'SheetId':'0e67e680-b807-4d33-99c0-7b78881f5ae3','UId':'71da1168-8366-41b4-a97a-ac130f3a71ab','Col':5,'Row':8,'ColDynamic':5,'RowDynamic':9,'Format':'numberic','Value':'87872813381','TargetCode':''}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{'SheetId':'0e67e680-b807-4d33-99c0-7b78881f5ae3','UId':'3c022ada-eb27-4aed-bf94-d517130be29a','Col':6,'Row':8,'ColDynamic':6,'RowDynamic':9,'Format':'numberic','Value':'1.86957041040897','TargetCode':''}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{'SheetId':'0e67e680-b807-4d33-99c0-7b78881f5ae3','UId':'aaa47aee-de9e-4a72-aaac-e89970beaace','Col':4,'Row':13,'ColDynamic':4,'RowDynamic':12,'Format':'numberic','Value':'1321747864','TargetCode':''}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{'SheetId':'0e67e680-b807-4d33-99c0-7b78881f5ae3','UId':'c31cdabe-83ce-456c-8300-7b06d46f81cc','Col':5,'Row':13,'ColDynamic':5,'RowDynamic':12,'Format':'numberic','Value':'987557968','TargetCode':''}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{'SheetId':'0e67e680-b807-4d33-99c0-7b78881f5ae3','UId':'df064eb2-539c-42cd-9667-ecd8effb04f7','Col':6,'Row':13,'ColDynamic':6,'RowDynamic':12,'Format':'numberic','Value':'1.04529577063521','TargetCode':''}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{'SheetId':'0e67e680-b807-4d33-99c0-7b78881f5ae3','UId':'4db3253d-9c46-4d6e-918f-a429377ea210','Col':4,'Row':16,'Format':'numberic','Value':'660827673','TargetCode':''}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{'SheetId':'0e67e680-b807-4d33-99c0-7b78881f5ae3','UId':'1b5619ce-07bd-4f38-b89d-ff10d4440cfc','Col':5,'Row':16,'Format':'numberic','Value':'416642188','TargetCode':''}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{'SheetId':'0e67e680-b807-4d33-99c0-7b78881f5ae3','UId':'e662b89a-1c2d-4d21-94c4-5d786440cb11','Col':6,'Row':16,'Format':'numberic','Value':'9.62878400063855','TargetCode':''}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{'SheetId':'0e67e680-b807-4d33-99c0-7b78881f5ae3','UId':'fcf911ca-e231-4e37-ba04-31a4d132b264','Col':5,'Row':21,'ColDynamic':5,'RowDynamic':20,'Format':'numberic','Value':'4999184190','TargetCode':''}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{'SheetId':'0e67e680-b807-4d33-99c0-7b78881f5ae3','UId':'9165401c-9eab-437b-81ae-d4feb80e4e2f','Col':4,'Row':30,'Format':'numberic','Value':'113774700996','TargetCode':''}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{'SheetId':'0e67e680-b807-4d33-99c0-7b78881f5ae3','UId':'a439d206-4c67-47d4-afcd-d4f8e627acf1','Col':5,'Row':30,'Format':'numberic','Value':'104540586167','TargetCode':''}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{'SheetId':'0e67e680-b807-4d33-99c0-7b78881f5ae3','UId':'8906c8be-ac8d-4de9-aebb-1de6b88d0a22','Col':6,'Row':30,'Format':'numberic','Value':'2.21659651737128','TargetCode':''}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{'SheetId':'0e67e680-b807-4d33-99c0-7b78881f5ae3','UId':'6823b56c-6355-4646-a028-45bac846780f','Col':4,'Row':37,'Format':'numberic','Value':'337103321','TargetCode':''}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{'SheetId':'0e67e680-b807-4d33-99c0-7b78881f5ae3','UId':'3318279c-387a-4099-bb92-e31c1fe449fe','Col':5,'Row':37,'Format':'numberic','Value':'369338419','TargetCode':''}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{'SheetId':'0e67e680-b807-4d33-99c0-7b78881f5ae3','UId':'4e4bdcf0-80c6-4aab-a280-ce14045479a2','Col':6,'Row':37,'Format':'numberic','Value':'1.6366543149762','TargetCode':''}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{'SheetId':'0e67e680-b807-4d33-99c0-7b78881f5ae3','UId':'3c70b8a9-b1ec-43c2-876f-82404e71a395','Col':4,'Row':40,'Format':'numberic','Value':'337103321','TargetCode':''}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{'SheetId':'0e67e680-b807-4d33-99c0-7b78881f5ae3','UId':'12d35449-1610-445d-a82a-ca6aa3c24666','Col':5,'Row':40,'Format':'numberic','Value':'369338419','TargetCode':''}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{'SheetId':'0e67e680-b807-4d33-99c0-7b78881f5ae3','UId':'12315a60-eed3-4b10-a10c-2f67a18ee638','Col':6,'Row':40,'Format':'numberic','Value':'1.6366543149762','TargetCode':''}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{'SheetId':'0e67e680-b807-4d33-99c0-7b78881f5ae3','UId':'47fa62ea-4432-4646-9d4f-ee5aab71af85','Col':4,'Row':41,'Format':'numberic','Value':'113437597675','TargetCode':''}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{'SheetId':'0e67e680-b807-4d33-99c0-7b78881f5ae3','UId':'3afb4556-da28-46fc-a2b2-36ba72752042','Col':5,'Row':41,'Format':'numberic','Value':'104171247748','TargetCode':''}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{'SheetId':'0e67e680-b807-4d33-99c0-7b78881f5ae3','UId':'76b3aaa6-980e-4c01-b289-c500e2a6bc24','Col':6,'Row':41,'Format':'numberic','Value':'2.21893308292173','TargetCode':''}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{'SheetId':'0e67e680-b807-4d33-99c0-7b78881f5ae3','UId':'7104513d-d6f9-4449-8a07-2e2ffcb96545','Col':4,'Row':42,'Format':'numberic','Value':'10604051.1','TargetCode':''}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{'SheetId':'0e67e680-b807-4d33-99c0-7b78881f5ae3','UId':'3e6dbc06-a87f-42e5-8f05-e55e94914d01','Col':5,'Row':42,'Format':'numberic','Value':'9785679.97','TargetCode':''}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{'SheetId':'0e67e680-b807-4d33-99c0-7b78881f5ae3','UId':'f428fa58-01e3-47d4-8c5d-1c46168be529','Col':6,'Row':42,'Format':'numberic','Value':'2.10564993213948','TargetCode':''}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{'SheetId':'0e67e680-b807-4d33-99c0-7b78881f5ae3','UId':'4e4f6161-da0f-463f-8dd1-39772b1d4eda','Col':4,'Row':43,'Format':'numberic','Value':'10697.57','TargetCode':''}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{'SheetId':'0e67e680-b807-4d33-99c0-7b78881f5ae3','UId':'4a847a8c-942e-443a-8eae-7a36b88630ea','Col':5,'Row':43,'Format':'numberic','Value':'10645.27','TargetCode':''}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{'SheetId':'0e67e680-b807-4d33-99c0-7b78881f5ae3','UId':'b1a27640-3dfd-4efe-90b1-884e8ae97752','Col':6,'Row':43,'Format':'numberic','Value':'1.05380035502422','TargetCode':''}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{'SheetId':'9e57442d-faa2-4732-bfe8-6082c7f4cc3b','UId':'1ab6082b-49bd-46b5-a368-d8740fb12834','Col':4,'Row':2,'Format':'numberic','Value':'652553980','TargetCode':''}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{'SheetId':'9e57442d-faa2-4732-bfe8-6082c7f4cc3b','UId':'220cbdc8-4631-4f07-a522-f901ab9a56b6','Col':5,'Row':2,'Format':'numberic','Value':'606438017','TargetCode':''}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{'SheetId':'9e57442d-faa2-4732-bfe8-6082c7f4cc3b','UId':'44591e3f-5579-49aa-bc70-68808b3d1875','Col':6,'Row':2,'Format':'numberic','Value':'5669926518','TargetCode':''}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{'SheetId':'9e57442d-faa2-4732-bfe8-6082c7f4cc3b','UId':'469f6a2b-25ef-4e27-93c5-0caee9db4d81','Col':4,'Row':5,'ColDynamic':4,'RowDynamic':4,'Format':'numberic','Value':'334189896','TargetCode':''}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{'SheetId':'9e57442d-faa2-4732-bfe8-6082c7f4cc3b','UId':'7b8d3f89-6827-40c2-b297-cf7a42237b42','Col':5,'Row':5,'ColDynamic':5,'RowDynamic':4,'Format':'numberic','Value':'366437508','TargetCode':''}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{'SheetId':'9e57442d-faa2-4732-bfe8-6082c7f4cc3b','UId':'4ae5c9f2-f277-4de6-a00c-b59eae1b7410','Col':6,'Row':5,'ColDynamic':6,'RowDynamic':4,'Format':'numberic','Value':'3472846938','TargetCode':''}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{'SheetId':'9e57442d-faa2-4732-bfe8-6082c7f4cc3b','UId':'5cf117a3-96d2-4aaf-916d-02b16ba83420','Col':4,'Row':7,'ColDynamic':4,'RowDynamic':4,'Format':'numberic','Value':'318364084','TargetCode':''}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{'SheetId':'9e57442d-faa2-4732-bfe8-6082c7f4cc3b','UId':'89c23fea-c054-41d5-9d1e-0958d45c7a95','Col':5,'Row':7,'ColDynamic':5,'RowDynamic':4,'Format':'numberic','Value':'240000509','TargetCode':''}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{'SheetId':'9e57442d-faa2-4732-bfe8-6082c7f4cc3b','UId':'d5829e20-95a8-4535-904c-7e09f2cdc9f2','Col':6,'Row':7,'ColDynamic':6,'RowDynamic':4,'Format':'numberic','Value':'2197079580','TargetCode':''}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{'SheetId':'9e57442d-faa2-4732-bfe8-6082c7f4cc3b','UId':'21f3c77c-886e-43f3-9ba5-fdc740bf45a7','Col':4,'Row':11,'ColDynamic':4,'RowDynamic':8,'Format':'numberic','Value':'153775552','TargetCode':''}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{'SheetId':'9e57442d-faa2-4732-bfe8-6082c7f4cc3b','UId':'fff53ed1-05e1-4ac8-8249-2f48edf9fa14','Col':5,'Row':11,'ColDynamic':5,'RowDynamic':8,'Format':'numberic','Value':'150024678','TargetCode':''}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{'SheetId':'9e57442d-faa2-4732-bfe8-6082c7f4cc3b','UId':'c1a4252e-e2cb-4233-bed1-d3afc836ccc8','Col':6,'Row':11,'ColDynamic':6,'RowDynamic':8,'Format':'numberic','Value':'1559997151','TargetCode':''}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{'SheetId':'9e57442d-faa2-4732-bfe8-6082c7f4cc3b','UId':'2b4c7218-ef2f-452d-80ea-cb1d29493e04','Col':4,'Row':12,'Format':'numberic','Value':'83558984','TargetCode':''}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{'SheetId':'9e57442d-faa2-4732-bfe8-6082c7f4cc3b','UId':'2916fb19-bceb-454d-ad42-4fc7a299a2a3','Col':5,'Row':12,'Format':'numberic','Value':'76826720','TargetCode':''}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{'SheetId':'9e57442d-faa2-4732-bfe8-6082c7f4cc3b','UId':'4e500903-fadf-4a73-8849-257ec68842d0','Col':6,'Row':12,'Format':'numberic','Value':'866465083','TargetCode':''}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{'SheetId':'9e57442d-faa2-4732-bfe8-6082c7f4cc3b','UId':'157e5771-4dd4-4ed6-838c-69dd228515cd','Col':4,'Row':14,'ColDynamic':4,'RowDynamic':11,'Format':'numberic','Value':'20572883','TargetCode':''}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{'SheetId':'9e57442d-faa2-4732-bfe8-6082c7f4cc3b','UId':'1e7708d3-6d2b-4639-8d85-59b3c9bf16f5','Col':5,'Row':14,'ColDynamic':5,'RowDynamic':11,'Format':'numberic','Value':'21908283','TargetCode':''}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{'SheetId':'9e57442d-faa2-4732-bfe8-6082c7f4cc3b','UId':'18031c0a-5fc4-4a35-8331-a60cef3972fd','Col':6,'Row':14,'ColDynamic':6,'RowDynamic':11,'Format':'numberic','Value':'196565713','TargetCode':''}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{'SheetId':'9e57442d-faa2-4732-bfe8-6082c7f4cc3b','UId':'a66486eb-4505-4714-830d-ba2c3c0c6cd7','Col':6,'Row':17,'Format':'numberic','Value':'283344824','TargetCode':''}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{'SheetId':'9e57442d-faa2-4732-bfe8-6082c7f4cc3b','UId':'35799ba3-fea0-48d2-b27f-56054b206bd2','Col':4,'Row':24,'ColDynamic':4,'RowDynamic':23,'Format':'numberic','Value':'10248631','TargetCode':''}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{'SheetId':'9e57442d-faa2-4732-bfe8-6082c7f4cc3b','UId':'1863aaae-65a9-4f9f-9c5d-b3b2a95e519b','Col':5,'Row':24,'ColDynamic':5,'RowDynamic':23,'Format':'numberic','Value':'9918030','TargetCode':''}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{'SheetId':'9e57442d-faa2-4732-bfe8-6082c7f4cc3b','UId':'45a838e8-921d-463e-8daa-a5c771a772aa','Col':6,'Row':24,'ColDynamic':6,'RowDynamic':23,'Format':'numberic','Value':'100833305','TargetCode':''}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{'SheetId':'9e57442d-faa2-4732-bfe8-6082c7f4cc3b','UId':'3873886c-5e1c-44a4-ba3a-dae5f5accc8b','Col':6,'Row':26,'ColDynamic':6,'RowDynamic':19,'Format':'numberic','Value':'90000000','TargetCode':''}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{'SheetId':'9e57442d-faa2-4732-bfe8-6082c7f4cc3b','UId':'e86bd792-47df-41d4-b178-07deae52a1d3','Col':5,'Row':32,'Format':'numberic','Value':'1304782','TargetCode':''}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{'SheetId':'9e57442d-faa2-4732-bfe8-6082c7f4cc3b','UId':'38ae0936-1d1f-43c1-92bd-8403ec08cfeb','Col':6,'Row':32,'Format':'numberic','Value':'7757487','TargetCode':''}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{'SheetId':'9e57442d-faa2-4732-bfe8-6082c7f4cc3b','UId':'a2f958ce-55fd-4741-a0a1-bdcf0dd1c8ec','Col':4,'Row':35,'Format':'numberic','Value':'695054','TargetCode':''}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{'SheetId':'9e57442d-faa2-4732-bfe8-6082c7f4cc3b','UId':'393bdfde-2176-402e-9b16-331c74ac5995','Col':5,'Row':35,'Format':'numberic','Value':'1366863','TargetCode':''}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{'SheetId':'9e57442d-faa2-4732-bfe8-6082c7f4cc3b','UId':'61a21fd4-9c85-4c00-b1f5-a006461b16c9','Col':6,'Row':35,'Format':'numberic','Value':'15030739','TargetCode':''}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{'SheetId':'9e57442d-faa2-4732-bfe8-6082c7f4cc3b','UId':'c95f90f6-640a-4331-b0e8-54422c753940','Col':4,'Row':38,'Format':'numberic','Value':'498778428','TargetCode':''}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{'SheetId':'9e57442d-faa2-4732-bfe8-6082c7f4cc3b','UId':'19caeda8-1e5a-4518-8250-4c15acb82c48','Col':5,'Row':38,'Format':'numberic','Value':'456413339','TargetCode':''}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{'SheetId':'9e57442d-faa2-4732-bfe8-6082c7f4cc3b','UId':'d743182c-5853-46f3-8604-ad3aa58840b8','Col':6,'Row':38,'Format':'numberic','Value':'4109929367','TargetCode':''}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{'SheetId':'9e57442d-faa2-4732-bfe8-6082c7f4cc3b','UId':'5fb4cc84-0a90-4cae-ba19-392c839af798','Col':4,'Row':39,'Format':'numberic','Value':'26530041','TargetCode':''}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{'SheetId':'9e57442d-faa2-4732-bfe8-6082c7f4cc3b','UId':'c14dbefc-c01b-44b0-a577-6f17c0396290','Col':5,'Row':39,'Format':'numberic','Value':'90402810','TargetCode':''}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{'SheetId':'9e57442d-faa2-4732-bfe8-6082c7f4cc3b','UId':'d1eb0ab7-7a60-49c8-b8aa-39c894436edb','Col':6,'Row':39,'Format':'numberic','Value':'61651857','TargetCode':''}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{'SheetId':'9e57442d-faa2-4732-bfe8-6082c7f4cc3b','UId':'fa4fb11d-bd81-48b0-9ef6-a4ff2cd9d48a','Col':5,'Row':40,'Format':'numberic','Value':'32410725','TargetCode':''}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{'SheetId':'9e57442d-faa2-4732-bfe8-6082c7f4cc3b','UId':'73bb9d14-e1ea-4394-a083-b8a649641cf9','Col':6,'Row':40,'Format':'numberic','Value':'-2986912','TargetCode':''}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{'SheetId':'9e57442d-faa2-4732-bfe8-6082c7f4cc3b','UId':'bab2e1a7-20d5-41fd-881b-9a21514bfc4f','Col':4,'Row':41,'Format':'numberic','Value':'26530041','TargetCode':''}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{'SheetId':'9e57442d-faa2-4732-bfe8-6082c7f4cc3b','UId':'128100c2-b671-4904-a5a9-41069ed12784','Col':5,'Row':41,'Format':'numberic','Value':'57992085','TargetCode':''}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{'SheetId':'9e57442d-faa2-4732-bfe8-6082c7f4cc3b','UId':'04b06e65-b2eb-4858-bb0b-d72c0270f1f6','Col':6,'Row':41,'Format':'numberic','Value':'64638769','TargetCode':''}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{'SheetId':'9e57442d-faa2-4732-bfe8-6082c7f4cc3b','UId':'0c34f541-ad2d-4bff-9fce-284295e89335','Col':4,'Row':42,'Format':'numberic','Value':'525308469','TargetCode':''}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{'SheetId':'9e57442d-faa2-4732-bfe8-6082c7f4cc3b','UId':'a1069390-e9a5-41a9-8d0c-f5931f68451d','Col':5,'Row':42,'Format':'numberic','Value':'546816149','TargetCode':''}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{'SheetId':'9e57442d-faa2-4732-bfe8-6082c7f4cc3b','UId':'943a903f-8f0c-48d3-9a7d-d0f797c51f06','Col':6,'Row':42,'Format':'numberic','Value':'4171581224','TargetCode':''}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{'SheetId':'9e57442d-faa2-4732-bfe8-6082c7f4cc3b','UId':'14ba2d4e-fc98-469f-8702-009a93d663bf','Col':4,'Row':43,'Format':'numberic','Value':'104171247748','TargetCode':''}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{'SheetId':'9e57442d-faa2-4732-bfe8-6082c7f4cc3b','UId':'46dc8404-c63b-42c5-af20-35a421a3b5ab','Col':5,'Row':43,'Format':'numberic','Value':'105557189428','TargetCode':''}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{'SheetId':'9e57442d-faa2-4732-bfe8-6082c7f4cc3b','UId':'a1137c7a-72fe-4907-952f-0a4daf353a5c','Col':6,'Row':43,'Format':'numberic','Value':'74637262298','TargetCode':''}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{'SheetId':'9e57442d-faa2-4732-bfe8-6082c7f4cc3b','UId':'ae182ae4-ecb8-4b3e-87b1-02fe2b8c8c6e','Col':4,'Row':44,'Format':'numberic','Value':'9266349927','TargetCode':''}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{'SheetId':'9e57442d-faa2-4732-bfe8-6082c7f4cc3b','UId':'c7c70708-3a08-4a71-8b5b-958036d28d83','Col':5,'Row':44,'Format':'numberic','Value':'-1385941680','TargetCode':''}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{'SheetId':'9e57442d-faa2-4732-bfe8-6082c7f4cc3b','UId':'b56d1f06-ac4a-4581-bd76-0a7116bb9601','Col':6,'Row':44,'Format':'numberic','Value':'38800335377','TargetCode':''}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{'SheetId':'9e57442d-faa2-4732-bfe8-6082c7f4cc3b','UId':'071f8b6b-411a-4479-a1e0-68ae4989d4d4','Col':4,'Row':45,'Format':'numberic','Value':'525308469','TargetCode':''}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{'SheetId':'9e57442d-faa2-4732-bfe8-6082c7f4cc3b','UId':'649fe867-7540-4d27-809f-914ad09af55e','Col':5,'Row':45,'Format':'numberic','Value':'546816149','TargetCode':''}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{'SheetId':'9e57442d-faa2-4732-bfe8-6082c7f4cc3b','UId':'ce2f8942-9d48-4663-bc86-864ddeb2e9fb','Col':6,'Row':45,'Format':'numberic','Value':'4171581224','TargetCode':''}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{'SheetId':'9e57442d-faa2-4732-bfe8-6082c7f4cc3b','UId':'26da4aec-6928-4f66-88a5-fdfd0ee643e5','Col':4,'Row':47,'Format':'numberic','Value':'8741041458','TargetCode':''}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{'SheetId':'9e57442d-faa2-4732-bfe8-6082c7f4cc3b','UId':'9b98b4cd-1dc6-4f10-9fcd-3b02154fc346','Col':5,'Row':47,'Format':'numberic','Value':'-1932757829','TargetCode':''}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{'SheetId':'9e57442d-faa2-4732-bfe8-6082c7f4cc3b','UId':'ab589e24-1208-4602-83e1-3b0d9a9ddac2','Col':6,'Row':47,'Format':'numberic','Value':'34628754153','TargetCode':''}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{'SheetId':'9e57442d-faa2-4732-bfe8-6082c7f4cc3b','UId':'a1e12271-7d9c-46e1-be1f-d3831e97dba6','Col':4,'Row':48,'Format':'numberic','Value':'113437597675','TargetCode':''}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{'SheetId':'9e57442d-faa2-4732-bfe8-6082c7f4cc3b','UId':'85d94755-db4c-439e-8336-6cbb28df62be','Col':5,'Row':48,'Format':'numberic','Value':'104171247748','TargetCode':''}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{'SheetId':'9e57442d-faa2-4732-bfe8-6082c7f4cc3b','UId':'d8a625ed-973b-4579-990b-8dd486f640c5','Col':6,'Row':48,'Format':'numberic','Value':'113437597675','TargetCode':''}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22),",'Row':",ROW(BCDanhMucDauTu_06029!A22),",","'ColDynamic':",COLUMN(BCDanhMucDauTu_06029!A23),",","'RowDynamic':",ROW(BCDanhMucDauTu_06029!A23),",","'Format':'numberic'",",'Value':'",SUBSTITUTE(BCDanhMucDauTu_06029!A22,"'","\'"),"','TargetCode':''}")</f>
        <v>{'SheetId':'1deb9a6e-dc5a-4908-87cc-034ee9747e20','UId':'b8c20cc2-e76a-461c-ace9-e83abfcc1775','Col':1,'Row':22,'ColDynamic':1,'RowDynamic':23,'Format':'numberic','Value':' ','TargetCode':''}</v>
      </c>
    </row>
    <row r="308" spans="1:1" x14ac:dyDescent="0.2">
      <c r="A308" t="str">
        <f>CONCATENATE("{'SheetId':'1deb9a6e-dc5a-4908-87cc-034ee9747e20'",",","'UId':'e6fa0887-9c0a-49b1-a5d5-d55f5bee7d17'",",'Col':",COLUMN(BCDanhMucDauTu_06029!B22),",'Row':",ROW(BCDanhMucDauTu_06029!B22),",","'ColDynamic':",COLUMN(BCDanhMucDauTu_06029!B23),",","'RowDynamic':",ROW(BCDanhMucDauTu_06029!B23),",","'Format':'string'",",'Value':'",SUBSTITUTE(BCDanhMucDauTu_06029!B22,"'","\'"),"','TargetCode':''}")</f>
        <v>{'SheetId':'1deb9a6e-dc5a-4908-87cc-034ee9747e20','UId':'e6fa0887-9c0a-49b1-a5d5-d55f5bee7d17','Col':2,'Row':22,'ColDynamic':2,'RowDynamic':23,'Format':'string','Value':'Tổng','TargetCode':''}</v>
      </c>
    </row>
    <row r="309" spans="1:1" x14ac:dyDescent="0.2">
      <c r="A309" t="str">
        <f>CONCATENATE("{'SheetId':'1deb9a6e-dc5a-4908-87cc-034ee9747e20'",",","'UId':'6a029111-438c-4c2c-a425-15433a16ea47'",",'Col':",COLUMN(BCDanhMucDauTu_06029!C22),",'Row':",ROW(BCDanhMucDauTu_06029!C22),",","'ColDynamic':",COLUMN(BCDanhMucDauTu_06029!C23),",","'RowDynamic':",ROW(BCDanhMucDauTu_06029!C23),",","'Format':'numberic'",",'Value':'",SUBSTITUTE(BCDanhMucDauTu_06029!C22,"'","\'"),"','TargetCode':''}")</f>
        <v>{'SheetId':'1deb9a6e-dc5a-4908-87cc-034ee9747e20','UId':'6a029111-438c-4c2c-a425-15433a16ea47','Col':3,'Row':22,'ColDynamic':3,'RowDynamic':23,'Format':'numberic','Value':'2252','TargetCode':''}</v>
      </c>
    </row>
    <row r="310" spans="1:1" x14ac:dyDescent="0.2">
      <c r="A310" t="str">
        <f>CONCATENATE("{'SheetId':'1deb9a6e-dc5a-4908-87cc-034ee9747e20'",",","'UId':'2af5b400-8abe-46e3-8b64-7efb4d13db84'",",'Col':",COLUMN(BCDanhMucDauTu_06029!D22),",'Row':",ROW(BCDanhMucDauTu_06029!D22),",","'ColDynamic':",COLUMN(BCDanhMucDauTu_06029!D23),",","'RowDynamic':",ROW(BCDanhMucDauTu_06029!D23),",","'Format':'numberic'",",'Value':'",SUBSTITUTE(BCDanhMucDauTu_06029!D22,"'","\'"),"','TargetCode':''}")</f>
        <v>{'SheetId':'1deb9a6e-dc5a-4908-87cc-034ee9747e20','UId':'2af5b400-8abe-46e3-8b64-7efb4d13db84','Col':4,'Row':22,'ColDynamic':4,'RowDynamic':23,'Format':'numberic','Value':'415733','TargetCode':''}</v>
      </c>
    </row>
    <row r="311" spans="1:1" x14ac:dyDescent="0.2">
      <c r="A311" t="str">
        <f>CONCATENATE("{'SheetId':'1deb9a6e-dc5a-4908-87cc-034ee9747e20'",",","'UId':'142640d6-6a87-400c-bc3e-fd34124b8a95'",",'Col':",COLUMN(BCDanhMucDauTu_06029!E22),",'Row':",ROW(BCDanhMucDauTu_06029!E22),",","'ColDynamic':",COLUMN(BCDanhMucDauTu_06029!E23),",","'RowDynamic':",ROW(BCDanhMucDauTu_06029!E23),",","'Format':'numberic'",",'Value':'",SUBSTITUTE(BCDanhMucDauTu_06029!E22,"'","\'"),"','TargetCode':''}")</f>
        <v>{'SheetId':'1deb9a6e-dc5a-4908-87cc-034ee9747e20','UId':'142640d6-6a87-400c-bc3e-fd34124b8a95','Col':5,'Row':22,'ColDynamic':5,'RowDynamic':23,'Format':'numberic','Value':'','TargetCode':''}</v>
      </c>
    </row>
    <row r="312" spans="1:1" x14ac:dyDescent="0.2">
      <c r="A312" t="str">
        <f>CONCATENATE("{'SheetId':'1deb9a6e-dc5a-4908-87cc-034ee9747e20'",",","'UId':'a4748164-33b9-46bd-8561-e8b3f76700ee'",",'Col':",COLUMN(BCDanhMucDauTu_06029!F22),",'Row':",ROW(BCDanhMucDauTu_06029!F22),",","'ColDynamic':",COLUMN(BCDanhMucDauTu_06029!F23),",","'RowDynamic':",ROW(BCDanhMucDauTu_06029!F23),",","'Format':'numberic'",",'Value':'",SUBSTITUTE(BCDanhMucDauTu_06029!F22,"'","\'"),"','TargetCode':''}")</f>
        <v>{'SheetId':'1deb9a6e-dc5a-4908-87cc-034ee9747e20','UId':'a4748164-33b9-46bd-8561-e8b3f76700ee','Col':6,'Row':22,'ColDynamic':6,'RowDynamic':23,'Format':'numberic','Value':'44899343422','TargetCode':''}</v>
      </c>
    </row>
    <row r="313" spans="1:1" x14ac:dyDescent="0.2">
      <c r="A313" t="str">
        <f>CONCATENATE("{'SheetId':'1deb9a6e-dc5a-4908-87cc-034ee9747e20'",",","'UId':'8b15b2dd-95b7-4075-8cb9-63831db4f74a'",",'Col':",COLUMN(BCDanhMucDauTu_06029!G22),",'Row':",ROW(BCDanhMucDauTu_06029!G22),",","'ColDynamic':",COLUMN(BCDanhMucDauTu_06029!G23),",","'RowDynamic':",ROW(BCDanhMucDauTu_06029!G23),",","'Format':'numberic'",",'Value':'",SUBSTITUTE(BCDanhMucDauTu_06029!G22,"'","\'"),"','TargetCode':''}")</f>
        <v>{'SheetId':'1deb9a6e-dc5a-4908-87cc-034ee9747e20','UId':'8b15b2dd-95b7-4075-8cb9-63831db4f74a','Col':7,'Row':22,'ColDynamic':7,'RowDynamic':23,'Format':'numberic','Value':'0.394633807243128','TargetCode':''}</v>
      </c>
    </row>
    <row r="314" spans="1:1" x14ac:dyDescent="0.2">
      <c r="A314" t="str">
        <f>CONCATENATE("{'SheetId':'1deb9a6e-dc5a-4908-87cc-034ee9747e20'",",","'UId':'fe496e11-6071-47ac-9042-fb59341ce9d3'",",'Col':",COLUMN(BCDanhMucDauTu_06029!D23),",'Row':",ROW(BCDanhMucDauTu_06029!D23),",","'Format':'numberic'",",'Value':'",SUBSTITUTE(BCDanhMucDauTu_06029!D23,"'","\'"),"','TargetCode':''}")</f>
        <v>{'SheetId':'1deb9a6e-dc5a-4908-87cc-034ee9747e20','UId':'fe496e11-6071-47ac-9042-fb59341ce9d3','Col':4,'Row':23,'Format':'numberic','Value':' ','TargetCode':''}</v>
      </c>
    </row>
    <row r="315" spans="1:1" x14ac:dyDescent="0.2">
      <c r="A315" t="str">
        <f>CONCATENATE("{'SheetId':'1deb9a6e-dc5a-4908-87cc-034ee9747e20'",",","'UId':'8f08a933-d633-4287-845a-9819dc196996'",",'Col':",COLUMN(BCDanhMucDauTu_06029!E23),",'Row':",ROW(BCDanhMucDauTu_06029!E23),",","'Format':'numberic'",",'Value':'",SUBSTITUTE(BCDanhMucDauTu_06029!E23,"'","\'"),"','TargetCode':''}")</f>
        <v>{'SheetId':'1deb9a6e-dc5a-4908-87cc-034ee9747e20','UId':'8f08a933-d633-4287-845a-9819dc196996','Col':5,'Row':23,'Format':'numberic','Value':' ','TargetCode':''}</v>
      </c>
    </row>
    <row r="316" spans="1:1" x14ac:dyDescent="0.2">
      <c r="A316" t="str">
        <f>CONCATENATE("{'SheetId':'1deb9a6e-dc5a-4908-87cc-034ee9747e20'",",","'UId':'dad551f4-82a6-49f9-9019-06cb4c328a89'",",'Col':",COLUMN(BCDanhMucDauTu_06029!F23),",'Row':",ROW(BCDanhMucDauTu_06029!F23),",","'Format':'numberic'",",'Value':'",SUBSTITUTE(BCDanhMucDauTu_06029!F23,"'","\'"),"','TargetCode':''}")</f>
        <v>{'SheetId':'1deb9a6e-dc5a-4908-87cc-034ee9747e20','UId':'dad551f4-82a6-49f9-9019-06cb4c328a89','Col':6,'Row':23,'Format':'numberic','Value':' ','TargetCode':''}</v>
      </c>
    </row>
    <row r="317" spans="1:1" x14ac:dyDescent="0.2">
      <c r="A317" t="str">
        <f>CONCATENATE("{'SheetId':'1deb9a6e-dc5a-4908-87cc-034ee9747e20'",",","'UId':'7bf94847-0bfe-4d96-ab7a-1ce79d9343f5'",",'Col':",COLUMN(BCDanhMucDauTu_06029!G23),",'Row':",ROW(BCDanhMucDauTu_06029!G23),",","'Format':'numberic'",",'Value':'",SUBSTITUTE(BCDanhMucDauTu_06029!G23,"'","\'"),"','TargetCode':''}")</f>
        <v>{'SheetId':'1deb9a6e-dc5a-4908-87cc-034ee9747e20','UId':'7bf94847-0bfe-4d96-ab7a-1ce79d9343f5','Col':7,'Row':23,'Format':'numberic','Value':'','TargetCode':''}</v>
      </c>
    </row>
    <row r="318" spans="1:1" x14ac:dyDescent="0.2">
      <c r="A318" t="str">
        <f>CONCATENATE("{'SheetId':'1deb9a6e-dc5a-4908-87cc-034ee9747e20'",",","'UId':'55eed474-1147-4da3-9086-9e821874c0a4'",",'Col':",COLUMN(BCDanhMucDauTu_06029!A25),",'Row':",ROW(BCDanhMucDauTu_06029!A25),",","'ColDynamic':",COLUMN(BCDanhMucDauTu_06029!A28),",","'RowDynamic':",ROW(BCDanhMucDauTu_06029!A28),",","'Format':'numberic'",",'Value':'",SUBSTITUTE(BCDanhMucDauTu_06029!A25,"'","\'"),"','TargetCode':''}")</f>
        <v>{'SheetId':'1deb9a6e-dc5a-4908-87cc-034ee9747e20','UId':'55eed474-1147-4da3-9086-9e821874c0a4','Col':1,'Row':25,'ColDynamic':1,'RowDynamic':28,'Format':'numberic','Value':' ','TargetCode':''}</v>
      </c>
    </row>
    <row r="319" spans="1:1" x14ac:dyDescent="0.2">
      <c r="A319" t="str">
        <f>CONCATENATE("{'SheetId':'1deb9a6e-dc5a-4908-87cc-034ee9747e20'",",","'UId':'1c32b7bf-2ca1-44a0-8279-a8f01d6b7249'",",'Col':",COLUMN(BCDanhMucDauTu_06029!B25),",'Row':",ROW(BCDanhMucDauTu_06029!B25),",","'ColDynamic':",COLUMN(BCDanhMucDauTu_06029!B28),",","'RowDynamic':",ROW(BCDanhMucDauTu_06029!B28),",","'Format':'string'",",'Value':'",SUBSTITUTE(BCDanhMucDauTu_06029!B25,"'","\'"),"','TargetCode':''}")</f>
        <v>{'SheetId':'1deb9a6e-dc5a-4908-87cc-034ee9747e20','UId':'1c32b7bf-2ca1-44a0-8279-a8f01d6b7249','Col':2,'Row':25,'ColDynamic':2,'RowDynamic':28,'Format':'string','Value':'Tổng','TargetCode':''}</v>
      </c>
    </row>
    <row r="320" spans="1:1" x14ac:dyDescent="0.2">
      <c r="A320" t="str">
        <f>CONCATENATE("{'SheetId':'1deb9a6e-dc5a-4908-87cc-034ee9747e20'",",","'UId':'f6a0865a-7cc4-4bd5-9c41-171ccfbe8908'",",'Col':",COLUMN(BCDanhMucDauTu_06029!C25),",'Row':",ROW(BCDanhMucDauTu_06029!C25),",","'ColDynamic':",COLUMN(BCDanhMucDauTu_06029!C28),",","'RowDynamic':",ROW(BCDanhMucDauTu_06029!C28),",","'Format':'numberic'",",'Value':'",SUBSTITUTE(BCDanhMucDauTu_06029!C25,"'","\'"),"','TargetCode':''}")</f>
        <v>{'SheetId':'1deb9a6e-dc5a-4908-87cc-034ee9747e20','UId':'f6a0865a-7cc4-4bd5-9c41-171ccfbe8908','Col':3,'Row':25,'ColDynamic':3,'RowDynamic':28,'Format':'numberic','Value':'2254','TargetCode':''}</v>
      </c>
    </row>
    <row r="321" spans="1:1" x14ac:dyDescent="0.2">
      <c r="A321" t="str">
        <f>CONCATENATE("{'SheetId':'1deb9a6e-dc5a-4908-87cc-034ee9747e20'",",","'UId':'26677bc1-4784-4b02-a8da-eb1a17958c29'",",'Col':",COLUMN(BCDanhMucDauTu_06029!D25),",'Row':",ROW(BCDanhMucDauTu_06029!D25),",","'ColDynamic':",COLUMN(BCDanhMucDauTu_06029!D28),",","'RowDynamic':",ROW(BCDanhMucDauTu_06029!D28),",","'Format':'numberic'",",'Value':'",SUBSTITUTE(BCDanhMucDauTu_06029!D25,"'","\'"),"','TargetCode':''}")</f>
        <v>{'SheetId':'1deb9a6e-dc5a-4908-87cc-034ee9747e20','UId':'26677bc1-4784-4b02-a8da-eb1a17958c29','Col':4,'Row':25,'ColDynamic':4,'RowDynamic':28,'Format':'numberic','Value':' ','TargetCode':''}</v>
      </c>
    </row>
    <row r="322" spans="1:1" x14ac:dyDescent="0.2">
      <c r="A322" t="str">
        <f>CONCATENATE("{'SheetId':'1deb9a6e-dc5a-4908-87cc-034ee9747e20'",",","'UId':'8088aec8-68fc-443f-8fce-4f1788e831ff'",",'Col':",COLUMN(BCDanhMucDauTu_06029!E25),",'Row':",ROW(BCDanhMucDauTu_06029!E25),",","'ColDynamic':",COLUMN(BCDanhMucDauTu_06029!E28),",","'RowDynamic':",ROW(BCDanhMucDauTu_06029!E28),",","'Format':'numberic'",",'Value':'",SUBSTITUTE(BCDanhMucDauTu_06029!E25,"'","\'"),"','TargetCode':''}")</f>
        <v>{'SheetId':'1deb9a6e-dc5a-4908-87cc-034ee9747e20','UId':'8088aec8-68fc-443f-8fce-4f1788e831ff','Col':5,'Row':25,'ColDynamic':5,'RowDynamic':28,'Format':'numberic','Value':' ','TargetCode':''}</v>
      </c>
    </row>
    <row r="323" spans="1:1" x14ac:dyDescent="0.2">
      <c r="A323" t="str">
        <f>CONCATENATE("{'SheetId':'1deb9a6e-dc5a-4908-87cc-034ee9747e20'",",","'UId':'109895da-3858-4d8d-ab90-543bcf58b23e'",",'Col':",COLUMN(BCDanhMucDauTu_06029!F25),",'Row':",ROW(BCDanhMucDauTu_06029!F25),",","'ColDynamic':",COLUMN(BCDanhMucDauTu_06029!F28),",","'RowDynamic':",ROW(BCDanhMucDauTu_06029!F28),",","'Format':'numberic'",",'Value':'",SUBSTITUTE(BCDanhMucDauTu_06029!F25,"'","\'"),"','TargetCode':''}")</f>
        <v>{'SheetId':'1deb9a6e-dc5a-4908-87cc-034ee9747e20','UId':'109895da-3858-4d8d-ab90-543bcf58b23e','Col':6,'Row':25,'ColDynamic':6,'RowDynamic':28,'Format':'numberic','Value':' ','TargetCode':''}</v>
      </c>
    </row>
    <row r="324" spans="1:1" x14ac:dyDescent="0.2">
      <c r="A324" t="str">
        <f>CONCATENATE("{'SheetId':'1deb9a6e-dc5a-4908-87cc-034ee9747e20'",",","'UId':'b12319f9-b486-4e3c-968f-635c2693280b'",",'Col':",COLUMN(BCDanhMucDauTu_06029!G25),",'Row':",ROW(BCDanhMucDauTu_06029!G25),",","'ColDynamic':",COLUMN(BCDanhMucDauTu_06029!G28),",","'RowDynamic':",ROW(BCDanhMucDauTu_06029!G28),",","'Format':'numberic'",",'Value':'",SUBSTITUTE(BCDanhMucDauTu_06029!G25,"'","\'"),"','TargetCode':''}")</f>
        <v>{'SheetId':'1deb9a6e-dc5a-4908-87cc-034ee9747e20','UId':'b12319f9-b486-4e3c-968f-635c2693280b','Col':7,'Row':25,'ColDynamic':7,'RowDynamic':28,'Format':'numberic','Value':'','TargetCode':''}</v>
      </c>
    </row>
    <row r="325" spans="1:1" x14ac:dyDescent="0.2">
      <c r="A325" t="str">
        <f>CONCATENATE("{'SheetId':'1deb9a6e-dc5a-4908-87cc-034ee9747e20'",",","'UId':'740ad2fc-8f8c-4571-bfbb-d73a204a23fa'",",'Col':",COLUMN(BCDanhMucDauTu_06029!D26),",'Row':",ROW(BCDanhMucDauTu_06029!D26),",","'Format':'numberic'",",'Value':'",SUBSTITUTE(BCDanhMucDauTu_06029!D26,"'","\'"),"','TargetCode':''}")</f>
        <v>{'SheetId':'1deb9a6e-dc5a-4908-87cc-034ee9747e20','UId':'740ad2fc-8f8c-4571-bfbb-d73a204a23fa','Col':4,'Row':26,'Format':'numberic','Value':'415733','TargetCode':''}</v>
      </c>
    </row>
    <row r="326" spans="1:1" x14ac:dyDescent="0.2">
      <c r="A326" t="str">
        <f>CONCATENATE("{'SheetId':'1deb9a6e-dc5a-4908-87cc-034ee9747e20'",",","'UId':'41643327-c3cb-4259-acbc-d10c8c939580'",",'Col':",COLUMN(BCDanhMucDauTu_06029!E26),",'Row':",ROW(BCDanhMucDauTu_06029!E26),",","'Format':'numberic'",",'Value':'",SUBSTITUTE(BCDanhMucDauTu_06029!E26,"'","\'"),"','TargetCode':''}")</f>
        <v>{'SheetId':'1deb9a6e-dc5a-4908-87cc-034ee9747e20','UId':'41643327-c3cb-4259-acbc-d10c8c939580','Col':5,'Row':26,'Format':'numberic','Value':'','TargetCode':''}</v>
      </c>
    </row>
    <row r="327" spans="1:1" x14ac:dyDescent="0.2">
      <c r="A327" t="str">
        <f>CONCATENATE("{'SheetId':'1deb9a6e-dc5a-4908-87cc-034ee9747e20'",",","'UId':'d007d564-0a98-45f4-94c4-a2e4056245bc'",",'Col':",COLUMN(BCDanhMucDauTu_06029!F26),",'Row':",ROW(BCDanhMucDauTu_06029!F26),",","'Format':'numberic'",",'Value':'",SUBSTITUTE(BCDanhMucDauTu_06029!F26,"'","\'"),"','TargetCode':''}")</f>
        <v>{'SheetId':'1deb9a6e-dc5a-4908-87cc-034ee9747e20','UId':'d007d564-0a98-45f4-94c4-a2e4056245bc','Col':6,'Row':26,'Format':'numberic','Value':'44899343422','TargetCode':''}</v>
      </c>
    </row>
    <row r="328" spans="1:1" x14ac:dyDescent="0.2">
      <c r="A328" t="str">
        <f>CONCATENATE("{'SheetId':'1deb9a6e-dc5a-4908-87cc-034ee9747e20'",",","'UId':'87b8e950-d5f9-45b4-8cfb-d8108dd16f8f'",",'Col':",COLUMN(BCDanhMucDauTu_06029!G26),",'Row':",ROW(BCDanhMucDauTu_06029!G26),",","'Format':'numberic'",",'Value':'",SUBSTITUTE(BCDanhMucDauTu_06029!G26,"'","\'"),"','TargetCode':''}")</f>
        <v>{'SheetId':'1deb9a6e-dc5a-4908-87cc-034ee9747e20','UId':'87b8e950-d5f9-45b4-8cfb-d8108dd16f8f','Col':7,'Row':26,'Format':'numberic','Value':'0.394633807243128','TargetCode':''}</v>
      </c>
    </row>
    <row r="329" spans="1:1" x14ac:dyDescent="0.2">
      <c r="A329" t="str">
        <f>CONCATENATE("{'SheetId':'1deb9a6e-dc5a-4908-87cc-034ee9747e20'",",","'UId':'70e2406f-94eb-466f-8d09-837ad44a449c'",",'Col':",COLUMN(BCDanhMucDauTu_06029!D27),",'Row':",ROW(BCDanhMucDauTu_06029!D27),",","'Format':'numberic'",",'Value':'",SUBSTITUTE(BCDanhMucDauTu_06029!D27,"'","\'"),"','TargetCode':''}")</f>
        <v>{'SheetId':'1deb9a6e-dc5a-4908-87cc-034ee9747e20','UId':'70e2406f-94eb-466f-8d09-837ad44a449c','Col':4,'Row':27,'Format':'numberic','Value':' ','TargetCode':''}</v>
      </c>
    </row>
    <row r="330" spans="1:1" x14ac:dyDescent="0.2">
      <c r="A330" t="str">
        <f>CONCATENATE("{'SheetId':'1deb9a6e-dc5a-4908-87cc-034ee9747e20'",",","'UId':'d0c68994-6723-45f4-a51b-ec4a1f1cb761'",",'Col':",COLUMN(BCDanhMucDauTu_06029!E27),",'Row':",ROW(BCDanhMucDauTu_06029!E27),",","'Format':'numberic'",",'Value':'",SUBSTITUTE(BCDanhMucDauTu_06029!E27,"'","\'"),"','TargetCode':''}")</f>
        <v>{'SheetId':'1deb9a6e-dc5a-4908-87cc-034ee9747e20','UId':'d0c68994-6723-45f4-a51b-ec4a1f1cb761','Col':5,'Row':27,'Format':'numberic','Value':' ','TargetCode':''}</v>
      </c>
    </row>
    <row r="331" spans="1:1" x14ac:dyDescent="0.2">
      <c r="A331" t="str">
        <f>CONCATENATE("{'SheetId':'1deb9a6e-dc5a-4908-87cc-034ee9747e20'",",","'UId':'6c78638c-c601-49bf-a9e5-d48c4258eadd'",",'Col':",COLUMN(BCDanhMucDauTu_06029!F27),",'Row':",ROW(BCDanhMucDauTu_06029!F27),",","'Format':'numberic'",",'Value':'",SUBSTITUTE(BCDanhMucDauTu_06029!F27,"'","\'"),"','TargetCode':''}")</f>
        <v>{'SheetId':'1deb9a6e-dc5a-4908-87cc-034ee9747e20','UId':'6c78638c-c601-49bf-a9e5-d48c4258eadd','Col':6,'Row':27,'Format':'numberic','Value':' ','TargetCode':''}</v>
      </c>
    </row>
    <row r="332" spans="1:1" x14ac:dyDescent="0.2">
      <c r="A332" t="str">
        <f>CONCATENATE("{'SheetId':'1deb9a6e-dc5a-4908-87cc-034ee9747e20'",",","'UId':'bb82eed3-a7c3-4954-be20-20a9717d4026'",",'Col':",COLUMN(BCDanhMucDauTu_06029!G27),",'Row':",ROW(BCDanhMucDauTu_06029!G27),",","'Format':'numberic'",",'Value':'",SUBSTITUTE(BCDanhMucDauTu_06029!G27,"'","\'"),"','TargetCode':''}")</f>
        <v>{'SheetId':'1deb9a6e-dc5a-4908-87cc-034ee9747e20','UId':'bb82eed3-a7c3-4954-be20-20a9717d4026','Col':7,'Row':27,'Format':'numberic','Value':'','TargetCode':''}</v>
      </c>
    </row>
    <row r="333" spans="1:1" x14ac:dyDescent="0.2">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x14ac:dyDescent="0.2">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x14ac:dyDescent="0.2">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x14ac:dyDescent="0.2">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 ','TargetCode':''}</v>
      </c>
    </row>
    <row r="337" spans="1:1" x14ac:dyDescent="0.2">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 ','TargetCode':''}</v>
      </c>
    </row>
    <row r="338" spans="1:1" x14ac:dyDescent="0.2">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{'SheetId':'1deb9a6e-dc5a-4908-87cc-034ee9747e20','UId':'2efa8183-1804-400f-919b-54e0d328e017','Col':6,'Row':29,'ColDynamic':6,'RowDynamic':32,'Format':'numberic','Value':'1982575537','TargetCode':''}</v>
      </c>
    </row>
    <row r="339" spans="1:1" x14ac:dyDescent="0.2">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{'SheetId':'1deb9a6e-dc5a-4908-87cc-034ee9747e20','UId':'890ca93f-4ffa-4063-bc4e-3ca8427d321f','Col':7,'Row':29,'ColDynamic':7,'RowDynamic':32,'Format':'numberic','Value':'0.0174254515252007','TargetCode':''}</v>
      </c>
    </row>
    <row r="340" spans="1:1" x14ac:dyDescent="0.2">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x14ac:dyDescent="0.2">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x14ac:dyDescent="0.2">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x14ac:dyDescent="0.2">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{'SheetId':'1deb9a6e-dc5a-4908-87cc-034ee9747e20','UId':'4cbb5dbb-7a56-4367-b451-172c5d9fc088','Col':7,'Row':30,'Format':'numberic','Value':'','TargetCode':''}</v>
      </c>
    </row>
    <row r="344" spans="1:1" x14ac:dyDescent="0.2">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 ','TargetCode':''}</v>
      </c>
    </row>
    <row r="345" spans="1:1" x14ac:dyDescent="0.2">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 ','TargetCode':''}</v>
      </c>
    </row>
    <row r="346" spans="1:1" x14ac:dyDescent="0.2">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{'SheetId':'1deb9a6e-dc5a-4908-87cc-034ee9747e20','UId':'6ba9d2bf-7322-4bb6-be73-05a728f53c5a','Col':6,'Row':31,'Format':'numberic','Value':'742782037','TargetCode':''}</v>
      </c>
    </row>
    <row r="347" spans="1:1" x14ac:dyDescent="0.2">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{'SheetId':'1deb9a6e-dc5a-4908-87cc-034ee9747e20','UId':'cad08826-aed0-458d-a3df-563ee1ca2782','Col':7,'Row':31,'Format':'numberic','Value':'0.00652853429187315','TargetCode':''}</v>
      </c>
    </row>
    <row r="348" spans="1:1" x14ac:dyDescent="0.2">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x14ac:dyDescent="0.2">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 dưới 3 tháng','TargetCode':''}</v>
      </c>
    </row>
    <row r="350" spans="1:1" x14ac:dyDescent="0.2">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x14ac:dyDescent="0.2">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 ','TargetCode':''}</v>
      </c>
    </row>
    <row r="352" spans="1:1" x14ac:dyDescent="0.2">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 ','TargetCode':''}</v>
      </c>
    </row>
    <row r="353" spans="1:1" x14ac:dyDescent="0.2">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{'SheetId':'1deb9a6e-dc5a-4908-87cc-034ee9747e20','UId':'ba8351a8-8ef9-4c39-b20c-9e499c7302c4','Col':6,'Row':33,'ColDynamic':6,'RowDynamic':30,'Format':'numberic','Value':'18150000000','TargetCode':''}</v>
      </c>
    </row>
    <row r="354" spans="1:1" x14ac:dyDescent="0.2">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{'SheetId':'1deb9a6e-dc5a-4908-87cc-034ee9747e20','UId':'20aec549-2649-4108-8c50-4ff697541fea','Col':7,'Row':33,'ColDynamic':7,'RowDynamic':30,'Format':'numberic','Value':'0.159525798275999','TargetCode':''}</v>
      </c>
    </row>
    <row r="355" spans="1:1" x14ac:dyDescent="0.2">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x14ac:dyDescent="0.2">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gửi','TargetCode':''}</v>
      </c>
    </row>
    <row r="357" spans="1:1" x14ac:dyDescent="0.2">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{'SheetId':'1deb9a6e-dc5a-4908-87cc-034ee9747e20','UId':'70dcb08c-d0c0-43e8-87c7-cb83b1736902','Col':3,'Row':35,'ColDynamic':3,'RowDynamic':32,'Format':'string','Value':'2261','TargetCode':''}</v>
      </c>
    </row>
    <row r="358" spans="1:1" x14ac:dyDescent="0.2">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 ','TargetCode':''}</v>
      </c>
    </row>
    <row r="359" spans="1:1" x14ac:dyDescent="0.2">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 ','TargetCode':''}</v>
      </c>
    </row>
    <row r="360" spans="1:1" x14ac:dyDescent="0.2">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{'SheetId':'1deb9a6e-dc5a-4908-87cc-034ee9747e20','UId':'f0171a12-b46c-408e-9769-0674783f4494','Col':6,'Row':35,'ColDynamic':6,'RowDynamic':32,'Format':'numberic','Value':'32000000000','TargetCode':''}</v>
      </c>
    </row>
    <row r="361" spans="1:1" x14ac:dyDescent="0.2">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{'SheetId':'1deb9a6e-dc5a-4908-87cc-034ee9747e20','UId':'123dfcbf-9d8f-4865-9abd-67aef0fb2ded','Col':7,'Row':35,'ColDynamic':7,'RowDynamic':32,'Format':'numberic','Value':'0.281257605775866','TargetCode':''}</v>
      </c>
    </row>
    <row r="362" spans="1:1" x14ac:dyDescent="0.2">
      <c r="A362" t="str">
        <f>CONCATENATE("{'SheetId':'1deb9a6e-dc5a-4908-87cc-034ee9747e20'",",","'UId':'61c7d7e9-4c4a-4062-8012-4877345d4ca2'",",'Col':",COLUMN(BCDanhMucDauTu_06029!D38),",'Row':",ROW(BCDanhMucDauTu_06029!D38),",","'Format':'numberic'",",'Value':'",SUBSTITUTE(BCDanhMucDauTu_06029!D38,"'","\'"),"','TargetCode':''}")</f>
        <v>{'SheetId':'1deb9a6e-dc5a-4908-87cc-034ee9747e20','UId':'61c7d7e9-4c4a-4062-8012-4877345d4ca2','Col':4,'Row':38,'Format':'numberic','Value':'','TargetCode':''}</v>
      </c>
    </row>
    <row r="363" spans="1:1" x14ac:dyDescent="0.2">
      <c r="A363" t="str">
        <f>CONCATENATE("{'SheetId':'1deb9a6e-dc5a-4908-87cc-034ee9747e20'",",","'UId':'55eb1cfc-48db-45d7-badc-9126702dbaca'",",'Col':",COLUMN(BCDanhMucDauTu_06029!E38),",'Row':",ROW(BCDanhMucDauTu_06029!E38),",","'Format':'numberic'",",'Value':'",SUBSTITUTE(BCDanhMucDauTu_06029!E38,"'","\'"),"','TargetCode':''}")</f>
        <v>{'SheetId':'1deb9a6e-dc5a-4908-87cc-034ee9747e20','UId':'55eb1cfc-48db-45d7-badc-9126702dbaca','Col':5,'Row':38,'Format':'numberic','Value':'','TargetCode':''}</v>
      </c>
    </row>
    <row r="364" spans="1:1" x14ac:dyDescent="0.2">
      <c r="A364" t="str">
        <f>CONCATENATE("{'SheetId':'1deb9a6e-dc5a-4908-87cc-034ee9747e20'",",","'UId':'0b0a71cf-8b1c-4a88-a170-2b7251d20ffa'",",'Col':",COLUMN(BCDanhMucDauTu_06029!F38),",'Row':",ROW(BCDanhMucDauTu_06029!F38),",","'Format':'numberic'",",'Value':'",SUBSTITUTE(BCDanhMucDauTu_06029!F38,"'","\'"),"','TargetCode':''}")</f>
        <v>{'SheetId':'1deb9a6e-dc5a-4908-87cc-034ee9747e20','UId':'0b0a71cf-8b1c-4a88-a170-2b7251d20ffa','Col':6,'Row':38,'Format':'numberic','Value':'66892782037','TargetCode':''}</v>
      </c>
    </row>
    <row r="365" spans="1:1" x14ac:dyDescent="0.2">
      <c r="A365" t="str">
        <f>CONCATENATE("{'SheetId':'1deb9a6e-dc5a-4908-87cc-034ee9747e20'",",","'UId':'3ec63538-3a98-477e-b957-0e4550274988'",",'Col':",COLUMN(BCDanhMucDauTu_06029!G38),",'Row':",ROW(BCDanhMucDauTu_06029!G38),",","'Format':'numberic'",",'Value':'",SUBSTITUTE(BCDanhMucDauTu_06029!G38,"'","\'"),"','TargetCode':''}")</f>
        <v>{'SheetId':'1deb9a6e-dc5a-4908-87cc-034ee9747e20','UId':'3ec63538-3a98-477e-b957-0e4550274988','Col':7,'Row':38,'Format':'numberic','Value':'0.587940741231671','TargetCode':''}</v>
      </c>
    </row>
    <row r="366" spans="1:1" x14ac:dyDescent="0.2">
      <c r="A366" t="str">
        <f>CONCATENATE("{'SheetId':'1deb9a6e-dc5a-4908-87cc-034ee9747e20'",",","'UId':'b7e2b881-7166-4008-81ef-36fa655ba0d3'",",'Col':",COLUMN(BCDanhMucDauTu_06029!D39),",'Row':",ROW(BCDanhMucDauTu_06029!D39),",","'Format':'numberic'",",'Value':'",SUBSTITUTE(BCDanhMucDauTu_06029!D39,"'","\'"),"','TargetCode':''}")</f>
        <v>{'SheetId':'1deb9a6e-dc5a-4908-87cc-034ee9747e20','UId':'b7e2b881-7166-4008-81ef-36fa655ba0d3','Col':4,'Row':39,'Format':'numberic','Value':'415733','TargetCode':''}</v>
      </c>
    </row>
    <row r="367" spans="1:1" x14ac:dyDescent="0.2">
      <c r="A367" t="str">
        <f>CONCATENATE("{'SheetId':'1deb9a6e-dc5a-4908-87cc-034ee9747e20'",",","'UId':'b0198f8c-cffe-4d00-9816-22e0fa96124d'",",'Col':",COLUMN(BCDanhMucDauTu_06029!E39),",'Row':",ROW(BCDanhMucDauTu_06029!E39),",","'Format':'numberic'",",'Value':'",SUBSTITUTE(BCDanhMucDauTu_06029!E39,"'","\'"),"','TargetCode':''}")</f>
        <v>{'SheetId':'1deb9a6e-dc5a-4908-87cc-034ee9747e20','UId':'b0198f8c-cffe-4d00-9816-22e0fa96124d','Col':5,'Row':39,'Format':'numberic','Value':'','TargetCode':''}</v>
      </c>
    </row>
    <row r="368" spans="1:1" x14ac:dyDescent="0.2">
      <c r="A368" t="str">
        <f>CONCATENATE("{'SheetId':'1deb9a6e-dc5a-4908-87cc-034ee9747e20'",",","'UId':'2a23d1c5-766a-4746-bd88-93015d1e4053'",",'Col':",COLUMN(BCDanhMucDauTu_06029!F39),",'Row':",ROW(BCDanhMucDauTu_06029!F39),",","'Format':'numberic'",",'Value':'",SUBSTITUTE(BCDanhMucDauTu_06029!F39,"'","\'"),"','TargetCode':''}")</f>
        <v>{'SheetId':'1deb9a6e-dc5a-4908-87cc-034ee9747e20','UId':'2a23d1c5-766a-4746-bd88-93015d1e4053','Col':6,'Row':39,'Format':'numberic','Value':'113774700996','TargetCode':''}</v>
      </c>
    </row>
    <row r="369" spans="1:1" x14ac:dyDescent="0.2">
      <c r="A369" t="str">
        <f>CONCATENATE("{'SheetId':'1deb9a6e-dc5a-4908-87cc-034ee9747e20'",",","'UId':'ca227d64-7ddf-4c5b-94c2-f07049f1a645'",",'Col':",COLUMN(BCDanhMucDauTu_06029!G39),",'Row':",ROW(BCDanhMucDauTu_06029!G39),",","'Format':'numberic'",",'Value':'",SUBSTITUTE(BCDanhMucDauTu_06029!G39,"'","\'"),"','TargetCode':''}")</f>
        <v>{'SheetId':'1deb9a6e-dc5a-4908-87cc-034ee9747e20','UId':'ca227d64-7ddf-4c5b-94c2-f07049f1a645','Col':7,'Row':39,'Format':'numberic','Value':'1','TargetCode':''}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{'SheetId':'eea37401-614e-480f-bf0c-66e62a21c940','UId':'8fe4c321-a5c4-4a50-a26e-af5571876426','Col':4,'Row':3,'Format':'numberic','Value':'0.00900056542777079','TargetCode':''}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{'SheetId':'eea37401-614e-480f-bf0c-66e62a21c940','UId':'e505df99-52a5-4046-b588-70e17a64bc04','Col':5,'Row':3,'Format':'numberic','Value':'0.00900061147087614','TargetCode':''}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{'SheetId':'eea37401-614e-480f-bf0c-66e62a21c940','UId':'906b49c2-3105-44f5-a32d-07590223a8f2','Col':4,'Row':4,'Format':'numberic','Value':'0.002216010423001','TargetCode':''}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{'SheetId':'eea37401-614e-480f-bf0c-66e62a21c940','UId':'1292eb8e-a778-4ce5-ab53-509a4c8a9832','Col':5,'Row':4,'Format':'numberic','Value':'0.002566658361531','TargetCode':''}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{'SheetId':'eea37401-614e-480f-bf0c-66e62a21c940','UId':'043b7f89-a817-4764-b06f-cc2a71ce03b0','Col':4,'Row':5,'Format':'numberic','Value':'0.00319913886464671','TargetCode':''}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{'SheetId':'eea37401-614e-480f-bf0c-66e62a21c940','UId':'99e0f9cc-8606-43f9-8ce6-a58dc892af79','Col':5,'Row':5,'Format':'numberic','Value':'0.00347949464307498','TargetCode':''}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{'SheetId':'eea37401-614e-480f-bf0c-66e62a21c940','UId':'5a5a30c0-7249-46cc-a3d5-6518c7410f2b','Col':4,'Row':6,'Format':'numberic','Value':'0.00110393244920953','TargetCode':''}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{'SheetId':'eea37401-614e-480f-bf0c-66e62a21c940','UId':'b6bb9469-63ab-4fda-88bd-7b1865b669bf','Col':5,'Row':6,'Format':'numberic','Value':'0.00116194384696488','TargetCode':''}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{'SheetId':'eea37401-614e-480f-bf0c-66e62a21c940','UId':'e3f08122-3427-41af-b11b-1a46844a64fc','Col':4,'Row':9,'Format':'numberic','Value':'0.000969436019589912','TargetCode':''}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{'SheetId':'eea37401-614e-480f-bf0c-66e62a21c940','UId':'9e68654a-171d-4fbe-8c69-6a6d18753f97','Col':5,'Row':9,'Format':'numberic','Value':'0.00105439231608333','TargetCode':''}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{'SheetId':'eea37401-614e-480f-bf0c-66e62a21c940','UId':'01528f3a-d80f-403f-9e7e-01c54429c341','Col':4,'Row':10,'Format':'numberic','Value':'0.0165639510045691','TargetCode':''}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{'SheetId':'eea37401-614e-480f-bf0c-66e62a21c940','UId':'2e9dd82c-3e13-4dfb-9508-7eb62f82b7a5','Col':5,'Row':10,'Format':'numberic','Value':'0.0175760964117861','TargetCode':''}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{'SheetId':'eea37401-614e-480f-bf0c-66e62a21c940','UId':'e04710a4-564b-4804-a3c9-8b96b736ccd0','Col':4,'Row':11,'Format':'numberic','Value':'0.26928778321942','TargetCode':''}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{'SheetId':'eea37401-614e-480f-bf0c-66e62a21c940','UId':'0421496e-49be-42f6-bd5e-4ff79e46d605','Col':5,'Row':11,'Format':'numberic','Value':'1.23292578312271','TargetCode':''}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{'SheetId':'eea37401-614e-480f-bf0c-66e62a21c940','UId':'759e81e7-6be1-448f-8880-c7fb179e0f97','Col':4,'Row':14,'Format':'numberic','Value':'97856799700','TargetCode':''}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{'SheetId':'eea37401-614e-480f-bf0c-66e62a21c940','UId':'d55f381c-544c-4c22-a6c9-f44d9ae2c1ab','Col':5,'Row':14,'Format':'numberic','Value':'99681078500','TargetCode':''}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{'SheetId':'eea37401-614e-480f-bf0c-66e62a21c940','UId':'5b9de7f0-70a7-42bf-94c8-d94c81c70e42','Col':4,'Row':15,'Format':'numberic','Value':'97856799700','TargetCode':''}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{'SheetId':'eea37401-614e-480f-bf0c-66e62a21c940','UId':'85d68133-b410-4986-a2ae-00da0ca256bd','Col':5,'Row':15,'Format':'numberic','Value':'99681078500','TargetCode':''}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{'SheetId':'eea37401-614e-480f-bf0c-66e62a21c940','UId':'31f6ac2c-5e3e-4a12-b200-cf5f834a027b','Col':4,'Row':16,'Format':'numberic','Value':'9785679.97','TargetCode':''}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{'SheetId':'eea37401-614e-480f-bf0c-66e62a21c940','UId':'e12c39c4-7956-414a-b632-d0af1c2ab599','Col':5,'Row':16,'Format':'numberic','Value':'9968107.85','TargetCode':''}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{'SheetId':'eea37401-614e-480f-bf0c-66e62a21c940','UId':'b08c24e4-4516-482b-a697-9d62ff87afcf','Col':4,'Row':17,'Format':'numberic','Value':'8183711300','TargetCode':''}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{'SheetId':'eea37401-614e-480f-bf0c-66e62a21c940','UId':'a7ccfa80-7e7d-4308-b36d-abc719c80bf3','Col':5,'Row':17,'Format':'numberic','Value':'-1824278800','TargetCode':''}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{'SheetId':'eea37401-614e-480f-bf0c-66e62a21c940','UId':'e8ec4ef9-08e4-4e39-8477-ae21a99e8959','Col':4,'Row':18,'Format':'numberic','Value':'2039542.16','TargetCode':''}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{'SheetId':'eea37401-614e-480f-bf0c-66e62a21c940','UId':'dde8a5b2-e9c7-4f1b-a63c-0174479280ef','Col':5,'Row':18,'Format':'numberic','Value':'128903.51','TargetCode':''}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{'SheetId':'eea37401-614e-480f-bf0c-66e62a21c940','UId':'0e4c1db2-c20e-4d52-853c-271375cc313a','Col':4,'Row':19,'Format':'numberic','Value':'20395421600','TargetCode':''}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{'SheetId':'eea37401-614e-480f-bf0c-66e62a21c940','UId':'12f0bb36-f2e3-462a-b5c8-133ec8de4536','Col':5,'Row':19,'Format':'numberic','Value':'1289035100','TargetCode':''}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{'SheetId':'eea37401-614e-480f-bf0c-66e62a21c940','UId':'99c017fe-183e-4244-a2e8-3180fad52922','Col':4,'Row':20,'Format':'numberic','Value':'-1221171.03','TargetCode':''}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{'SheetId':'eea37401-614e-480f-bf0c-66e62a21c940','UId':'b3b6a8fb-5b81-4dc7-b0e6-531f207f2848','Col':5,'Row':20,'Format':'numberic','Value':'-311331.39','TargetCode':''}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{'SheetId':'eea37401-614e-480f-bf0c-66e62a21c940','UId':'d7299fb4-5fbd-49ea-a765-7a162fd18f1e','Col':4,'Row':21,'Format':'numberic','Value':'-12211710300','TargetCode':''}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{'SheetId':'eea37401-614e-480f-bf0c-66e62a21c940','UId':'15c659ac-ac36-4f95-b662-8fcd6067cf35','Col':5,'Row':21,'Format':'numberic','Value':'-3113313900','TargetCode':''}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{'SheetId':'eea37401-614e-480f-bf0c-66e62a21c940','UId':'232e2092-5dcd-464b-b1fe-07f27efe2d21','Col':4,'Row':22,'Format':'numberic','Value':'106040511000','TargetCode':''}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{'SheetId':'eea37401-614e-480f-bf0c-66e62a21c940','UId':'fa41f074-2315-4e28-81ff-52700c300177','Col':5,'Row':22,'Format':'numberic','Value':'97856799700','TargetCode':''}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{'SheetId':'eea37401-614e-480f-bf0c-66e62a21c940','UId':'d8289881-c7ab-468c-ad5d-bf473cb76780','Col':4,'Row':23,'Format':'numberic','Value':'106040511000','TargetCode':''}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{'SheetId':'eea37401-614e-480f-bf0c-66e62a21c940','UId':'994ed5e1-c943-4620-8991-d05a125691b0','Col':5,'Row':23,'Format':'numberic','Value':'97856799700','TargetCode':''}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{'SheetId':'eea37401-614e-480f-bf0c-66e62a21c940','UId':'7120d041-84df-4b71-aa97-9c53b5ab7f97','Col':4,'Row':24,'Format':'numberic','Value':'10604051.1','TargetCode':''}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{'SheetId':'eea37401-614e-480f-bf0c-66e62a21c940','UId':'ee5817e5-5c8c-481c-bd88-acd0b7e7eb64','Col':5,'Row':24,'Format':'numberic','Value':'9785679.97','TargetCode':''}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{'SheetId':'eea37401-614e-480f-bf0c-66e62a21c940','UId':'83b16c86-f622-444a-8fd4-b601d346c031','Col':4,'Row':25,'Format':'percentage','Value':'0.8357','TargetCode':''}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{'SheetId':'eea37401-614e-480f-bf0c-66e62a21c940','UId':'6080a665-802c-4b21-ade4-e67d42c38ace','Col':5,'Row':25,'Format':'percentage','Value':'0.9056','TargetCode':''}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{'SheetId':'eea37401-614e-480f-bf0c-66e62a21c940','UId':'dc7a563a-ad1d-4847-ad52-60ae8b13af41','Col':4,'Row':26,'Format':'percentage','Value':'0.9578','TargetCode':''}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{'SheetId':'eea37401-614e-480f-bf0c-66e62a21c940','UId':'c291a5ad-47fa-4a53-a5d4-2c97806fed49','Col':5,'Row':26,'Format':'percentage','Value':'0.9505','TargetCode':''}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{'SheetId':'eea37401-614e-480f-bf0c-66e62a21c940','UId':'19d7d32d-f72f-4744-9b80-66561ae1073a','Col':4,'Row':28,'Format':'numberic','Value':'771','TargetCode':''}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{'SheetId':'eea37401-614e-480f-bf0c-66e62a21c940','UId':'2c2fe24e-69d3-4ae8-a8c8-c603f2a4a32c','Col':5,'Row':28,'Format':'numberic','Value':'755','TargetCode':''}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{'SheetId':'eea37401-614e-480f-bf0c-66e62a21c940','UId':'507c37af-0901-43e1-8af6-f40112c246e3','Col':4,'Row':29,'Format':'numberic','Value':'10697.57','TargetCode':''}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{'SheetId':'eea37401-614e-480f-bf0c-66e62a21c940','UId':'bb1a5a18-9ac0-4a7c-9c34-d6fbecc14baf','Col':5,'Row':29,'Format':'numberic','Value':'10645.27','TargetCode':''}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kenQ/m+xFxBGkMn+e7/fA8agwfE=</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GDRaleJBVjwbhry14uUv2JCKE14=</DigestValue>
    </Reference>
  </SignedInfo>
  <SignatureValue>E/aqi8OAtEVNdluClJ3y/ehaHqxe556vZCTIPp3JL6HFpWWAgJ0xGqbTIx0+9IrUmg7fzrdGNrxx
/fvMa5QD5BPgNLZyyzs4kT0utAZgvDfAZFJEG+nFO5svFUH6YSMgtMK8rlx64f0ArGXLo+kZ80kc
/ubQyEdJs97Dgtrcgz5oPiRvQm9aGW2u+zMZ9NRxnQhrOabacIqY81dWzsIRNzIgoO2K02X5KILd
QMdnSgVSrda0nVZJlFDumSrg4KWaDayvy5yzO6XA5yfnzefrKACAHyd8+08eVxUzGyTwLplPFH2T
bKYsRzaTSTlyRnB1jiI7VkGcN8WPihRtRkSggQ==</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printerSettings/printerSettings2.bin?ContentType=application/vnd.openxmlformats-officedocument.spreadsheetml.printerSettings">
        <DigestMethod Algorithm="http://www.w3.org/2000/09/xmldsig#sha1"/>
        <DigestValue>0wnXZhEw75LN5ZrpS6Ls7AQZ6u8=</DigestValue>
      </Reference>
      <Reference URI="/xl/worksheets/sheet5.xml?ContentType=application/vnd.openxmlformats-officedocument.spreadsheetml.worksheet+xml">
        <DigestMethod Algorithm="http://www.w3.org/2000/09/xmldsig#sha1"/>
        <DigestValue>IoHNf+b0kJ16mnsSGvH7uSS1mTQ=</DigestValue>
      </Reference>
      <Reference URI="/xl/comments7.xml?ContentType=application/vnd.openxmlformats-officedocument.spreadsheetml.comments+xml">
        <DigestMethod Algorithm="http://www.w3.org/2000/09/xmldsig#sha1"/>
        <DigestValue>79XpJkqnnys5akYe/9oBRlZCeyg=</DigestValue>
      </Reference>
      <Reference URI="/xl/worksheets/sheet9.xml?ContentType=application/vnd.openxmlformats-officedocument.spreadsheetml.worksheet+xml">
        <DigestMethod Algorithm="http://www.w3.org/2000/09/xmldsig#sha1"/>
        <DigestValue>onkDvbnBx8T0KqDkvdoxxfRo8TA=</DigestValue>
      </Reference>
      <Reference URI="/xl/comments2.xml?ContentType=application/vnd.openxmlformats-officedocument.spreadsheetml.comments+xml">
        <DigestMethod Algorithm="http://www.w3.org/2000/09/xmldsig#sha1"/>
        <DigestValue>QI6SLgS2VxcHrgq/dtqfWEBF6tY=</DigestValue>
      </Reference>
      <Reference URI="/xl/worksheets/sheet10.xml?ContentType=application/vnd.openxmlformats-officedocument.spreadsheetml.worksheet+xml">
        <DigestMethod Algorithm="http://www.w3.org/2000/09/xmldsig#sha1"/>
        <DigestValue>hZEgspvr98uo6mAkK+Sg7mGdNHc=</DigestValue>
      </Reference>
      <Reference URI="/xl/comments8.xml?ContentType=application/vnd.openxmlformats-officedocument.spreadsheetml.comments+xml">
        <DigestMethod Algorithm="http://www.w3.org/2000/09/xmldsig#sha1"/>
        <DigestValue>tPbeJKVj/83yzV4LxxRHf8EIACQ=</DigestValue>
      </Reference>
      <Reference URI="/xl/worksheets/sheet11.xml?ContentType=application/vnd.openxmlformats-officedocument.spreadsheetml.worksheet+xml">
        <DigestMethod Algorithm="http://www.w3.org/2000/09/xmldsig#sha1"/>
        <DigestValue>5R34c4UBIVdRm6mfK7/Z8T5lXbM=</DigestValue>
      </Reference>
      <Reference URI="/xl/styles.xml?ContentType=application/vnd.openxmlformats-officedocument.spreadsheetml.styles+xml">
        <DigestMethod Algorithm="http://www.w3.org/2000/09/xmldsig#sha1"/>
        <DigestValue>uGSAINniNGCp3SsHsCbTFMHv8G0=</DigestValue>
      </Reference>
      <Reference URI="/xl/theme/theme1.xml?ContentType=application/vnd.openxmlformats-officedocument.theme+xml">
        <DigestMethod Algorithm="http://www.w3.org/2000/09/xmldsig#sha1"/>
        <DigestValue>ws0gcdu2aM8dJ36PXh4TC2naUx4=</DigestValue>
      </Reference>
      <Reference URI="/xl/printerSettings/printerSettings4.bin?ContentType=application/vnd.openxmlformats-officedocument.spreadsheetml.printerSettings">
        <DigestMethod Algorithm="http://www.w3.org/2000/09/xmldsig#sha1"/>
        <DigestValue>xbTknEcGqbgxk/s9kFmGsZ9MWZY=</DigestValue>
      </Reference>
      <Reference URI="/xl/worksheets/sheet6.xml?ContentType=application/vnd.openxmlformats-officedocument.spreadsheetml.worksheet+xml">
        <DigestMethod Algorithm="http://www.w3.org/2000/09/xmldsig#sha1"/>
        <DigestValue>lEtKwgfGTvgfMWOZlYxTE6YQIyI=</DigestValue>
      </Reference>
      <Reference URI="/xl/comments3.xml?ContentType=application/vnd.openxmlformats-officedocument.spreadsheetml.comments+xml">
        <DigestMethod Algorithm="http://www.w3.org/2000/09/xmldsig#sha1"/>
        <DigestValue>ZajkPJxNCIVsLENsedKBX1Lm/Os=</DigestValue>
      </Reference>
      <Reference URI="/xl/printerSettings/printerSettings1.bin?ContentType=application/vnd.openxmlformats-officedocument.spreadsheetml.printerSettings">
        <DigestMethod Algorithm="http://www.w3.org/2000/09/xmldsig#sha1"/>
        <DigestValue>TvyAATTYEFS1cV1HgpO+2oYSroY=</DigestValue>
      </Reference>
      <Reference URI="/xl/comments4.xml?ContentType=application/vnd.openxmlformats-officedocument.spreadsheetml.comments+xml">
        <DigestMethod Algorithm="http://www.w3.org/2000/09/xmldsig#sha1"/>
        <DigestValue>GxjkVjgtIPrzNE4FmSX7A5VQr0k=</DigestValue>
      </Reference>
      <Reference URI="/xl/sharedStrings.xml?ContentType=application/vnd.openxmlformats-officedocument.spreadsheetml.sharedStrings+xml">
        <DigestMethod Algorithm="http://www.w3.org/2000/09/xmldsig#sha1"/>
        <DigestValue>lxdpkKw1MFwpSTTepmvq3mD38vI=</DigestValue>
      </Reference>
      <Reference URI="/xl/comments6.xml?ContentType=application/vnd.openxmlformats-officedocument.spreadsheetml.comments+xml">
        <DigestMethod Algorithm="http://www.w3.org/2000/09/xmldsig#sha1"/>
        <DigestValue>vw6Y1swWf1hgMYyOPKgmm2OBjFE=</DigestValue>
      </Reference>
      <Reference URI="/xl/worksheets/sheet8.xml?ContentType=application/vnd.openxmlformats-officedocument.spreadsheetml.worksheet+xml">
        <DigestMethod Algorithm="http://www.w3.org/2000/09/xmldsig#sha1"/>
        <DigestValue>B0HZKr+JwQCxhzDu5oHH9o8msKU=</DigestValue>
      </Reference>
      <Reference URI="/xl/drawings/vmlDrawing3.vml?ContentType=application/vnd.openxmlformats-officedocument.vmlDrawing">
        <DigestMethod Algorithm="http://www.w3.org/2000/09/xmldsig#sha1"/>
        <DigestValue>B1SyCilwPxHAEBONnLiyeXFmkyw=</DigestValue>
      </Reference>
      <Reference URI="/xl/comments5.xml?ContentType=application/vnd.openxmlformats-officedocument.spreadsheetml.comments+xml">
        <DigestMethod Algorithm="http://www.w3.org/2000/09/xmldsig#sha1"/>
        <DigestValue>yCQQ/AYQtmXoxKtGZmof1epwIFw=</DigestValue>
      </Reference>
      <Reference URI="/xl/worksheets/sheet7.xml?ContentType=application/vnd.openxmlformats-officedocument.spreadsheetml.worksheet+xml">
        <DigestMethod Algorithm="http://www.w3.org/2000/09/xmldsig#sha1"/>
        <DigestValue>IBbbOrMOQWsbvzmWgfwJGa3LED0=</DigestValue>
      </Reference>
      <Reference URI="/xl/worksheets/sheet13.xml?ContentType=application/vnd.openxmlformats-officedocument.spreadsheetml.worksheet+xml">
        <DigestMethod Algorithm="http://www.w3.org/2000/09/xmldsig#sha1"/>
        <DigestValue>ZxGNySfNvMUR+cmvDoPRw7HiMEo=</DigestValue>
      </Reference>
      <Reference URI="/xl/drawings/vmlDrawing2.vml?ContentType=application/vnd.openxmlformats-officedocument.vmlDrawing">
        <DigestMethod Algorithm="http://www.w3.org/2000/09/xmldsig#sha1"/>
        <DigestValue>oGWBCaz2TXj4TnPBDG60M29o5pM=</DigestValue>
      </Reference>
      <Reference URI="/xl/printerSettings/printerSettings3.bin?ContentType=application/vnd.openxmlformats-officedocument.spreadsheetml.printerSettings">
        <DigestMethod Algorithm="http://www.w3.org/2000/09/xmldsig#sha1"/>
        <DigestValue>xbTknEcGqbgxk/s9kFmGsZ9MWZY=</DigestValue>
      </Reference>
      <Reference URI="/xl/comments11.xml?ContentType=application/vnd.openxmlformats-officedocument.spreadsheetml.comments+xml">
        <DigestMethod Algorithm="http://www.w3.org/2000/09/xmldsig#sha1"/>
        <DigestValue>X4w/xl+rdLI+m1sN0/px223TFBU=</DigestValue>
      </Reference>
      <Reference URI="/xl/worksheets/sheet3.xml?ContentType=application/vnd.openxmlformats-officedocument.spreadsheetml.worksheet+xml">
        <DigestMethod Algorithm="http://www.w3.org/2000/09/xmldsig#sha1"/>
        <DigestValue>2k338PLs4dtifci3nUX5W1ZrqDg=</DigestValue>
      </Reference>
      <Reference URI="/xl/comments10.xml?ContentType=application/vnd.openxmlformats-officedocument.spreadsheetml.comments+xml">
        <DigestMethod Algorithm="http://www.w3.org/2000/09/xmldsig#sha1"/>
        <DigestValue>O6QqmauIFcBYi1hfzibpZju4ycc=</DigestValue>
      </Reference>
      <Reference URI="/xl/worksheets/sheet2.xml?ContentType=application/vnd.openxmlformats-officedocument.spreadsheetml.worksheet+xml">
        <DigestMethod Algorithm="http://www.w3.org/2000/09/xmldsig#sha1"/>
        <DigestValue>A52cB5efSAFP1XYuQnT+JaxSGBU=</DigestValue>
      </Reference>
      <Reference URI="/xl/comments1.xml?ContentType=application/vnd.openxmlformats-officedocument.spreadsheetml.comments+xml">
        <DigestMethod Algorithm="http://www.w3.org/2000/09/xmldsig#sha1"/>
        <DigestValue>IRGBA4rm6bkKQOjBKKS2e2r8Hbk=</DigestValue>
      </Reference>
      <Reference URI="/xl/worksheets/sheet4.xml?ContentType=application/vnd.openxmlformats-officedocument.spreadsheetml.worksheet+xml">
        <DigestMethod Algorithm="http://www.w3.org/2000/09/xmldsig#sha1"/>
        <DigestValue>I2j5CnX0mkF18RBnYnc0rYsdNT4=</DigestValue>
      </Reference>
      <Reference URI="/xl/comments9.xml?ContentType=application/vnd.openxmlformats-officedocument.spreadsheetml.comments+xml">
        <DigestMethod Algorithm="http://www.w3.org/2000/09/xmldsig#sha1"/>
        <DigestValue>1Rplm2eJqcRVZfJSPcm0wBybo5c=</DigestValue>
      </Reference>
      <Reference URI="/xl/workbook.xml?ContentType=application/vnd.openxmlformats-officedocument.spreadsheetml.sheet.main+xml">
        <DigestMethod Algorithm="http://www.w3.org/2000/09/xmldsig#sha1"/>
        <DigestValue>fHwnpttjQa/ChnUBJGYjtbXXMI4=</DigestValue>
      </Reference>
      <Reference URI="/xl/drawings/vmlDrawing11.vml?ContentType=application/vnd.openxmlformats-officedocument.vmlDrawing">
        <DigestMethod Algorithm="http://www.w3.org/2000/09/xmldsig#sha1"/>
        <DigestValue>jSBoegq6+Seo+R3f5UbAyfsxuuo=</DigestValue>
      </Reference>
      <Reference URI="/xl/drawings/vmlDrawing10.vml?ContentType=application/vnd.openxmlformats-officedocument.vmlDrawing">
        <DigestMethod Algorithm="http://www.w3.org/2000/09/xmldsig#sha1"/>
        <DigestValue>4TYaM9GVeOYAVjRYlo1VCi5Gy/w=</DigestValue>
      </Reference>
      <Reference URI="/xl/drawings/vmlDrawing9.vml?ContentType=application/vnd.openxmlformats-officedocument.vmlDrawing">
        <DigestMethod Algorithm="http://www.w3.org/2000/09/xmldsig#sha1"/>
        <DigestValue>VLGkTi2pkRd1njldqCPXJ8waB+U=</DigestValue>
      </Reference>
      <Reference URI="/xl/worksheets/sheet12.xml?ContentType=application/vnd.openxmlformats-officedocument.spreadsheetml.worksheet+xml">
        <DigestMethod Algorithm="http://www.w3.org/2000/09/xmldsig#sha1"/>
        <DigestValue>JyamwmO11302x7g702nUoVDU3hw=</DigestValue>
      </Reference>
      <Reference URI="/xl/drawings/vmlDrawing1.vml?ContentType=application/vnd.openxmlformats-officedocument.vmlDrawing">
        <DigestMethod Algorithm="http://www.w3.org/2000/09/xmldsig#sha1"/>
        <DigestValue>GLfZaohI9BZjM8gTvZ8Jtnbh2NY=</DigestValue>
      </Reference>
      <Reference URI="/xl/worksheets/sheet1.xml?ContentType=application/vnd.openxmlformats-officedocument.spreadsheetml.worksheet+xml">
        <DigestMethod Algorithm="http://www.w3.org/2000/09/xmldsig#sha1"/>
        <DigestValue>fQiaSQs58vQyHCU/ks6IBBlH21U=</DigestValue>
      </Reference>
      <Reference URI="/xl/drawings/vmlDrawing4.vml?ContentType=application/vnd.openxmlformats-officedocument.vmlDrawing">
        <DigestMethod Algorithm="http://www.w3.org/2000/09/xmldsig#sha1"/>
        <DigestValue>8F4TbqcIL0cKRJJwpSfVa5VFNqk=</DigestValue>
      </Reference>
      <Reference URI="/xl/drawings/vmlDrawing5.vml?ContentType=application/vnd.openxmlformats-officedocument.vmlDrawing">
        <DigestMethod Algorithm="http://www.w3.org/2000/09/xmldsig#sha1"/>
        <DigestValue>2Ui2OjHgaLsj9pBfKKPEfh0C99E=</DigestValue>
      </Reference>
      <Reference URI="/xl/drawings/vmlDrawing6.vml?ContentType=application/vnd.openxmlformats-officedocument.vmlDrawing">
        <DigestMethod Algorithm="http://www.w3.org/2000/09/xmldsig#sha1"/>
        <DigestValue>NZBZomsfqSIeF+oApe8lllXk0q4=</DigestValue>
      </Reference>
      <Reference URI="/xl/drawings/vmlDrawing7.vml?ContentType=application/vnd.openxmlformats-officedocument.vmlDrawing">
        <DigestMethod Algorithm="http://www.w3.org/2000/09/xmldsig#sha1"/>
        <DigestValue>qEZSZd+BUZ8ARpsW9LPxcVrswyc=</DigestValue>
      </Reference>
      <Reference URI="/xl/drawings/vmlDrawing8.vml?ContentType=application/vnd.openxmlformats-officedocument.vmlDrawing">
        <DigestMethod Algorithm="http://www.w3.org/2000/09/xmldsig#sha1"/>
        <DigestValue>V0QkOoLJEWBrz2uXm67vFw5bvVg=</DigestValue>
      </Reference>
      <Reference URI="/xl/calcChain.xml?ContentType=application/vnd.openxmlformats-officedocument.spreadsheetml.calcChain+xml">
        <DigestMethod Algorithm="http://www.w3.org/2000/09/xmldsig#sha1"/>
        <DigestValue>nMbhONNG6aRC3LZS1eB726Pi0RY=</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zNsZpsmF0zTzGMlM5Ub+qblJlfI=</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CV8H4ts81kF7fgwm6KC6MHke0cc=</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vFXZfUw0FE0diTwpeReHKCLOQb0=</DigestValue>
      </Reference>
      <Reference URI="/xl/worksheets/_rels/sheet1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JA9AMVebx6s2GrTCFTO1fuf6UXo=</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X19uRqYenjAYrfkVHfsZVZbCORo=</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/k+dPC4GbI/aImg5Zby3bd2YCa0=</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Iv3LC6j1FF6/HK+b0CGlhUjhcyw=</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dt0ENy9Pbi84JnsCSn9WSl1atG8=</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BcrIbDzTvR/skWmktY5jEP4qUzk=</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4U8mA0c4tOYv4JNSDYI1XHuYXiI=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Mm4A6PKmzMC4h/lAw4gMaGoYdCI=</DigestValue>
      </Reference>
    </Manifest>
    <SignatureProperties>
      <SignatureProperty Id="idSignatureTime" Target="#idPackageSignature">
        <mdssi:SignatureTime>
          <mdssi:Format>YYYY-MM-DDThh:mm:ssTZD</mdssi:Format>
          <mdssi:Value>2024-11-07T07:28:26Z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2024-11-07T07:28:26Z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FoRAY0IaxXdeRPFtUcGxYTPlHt2JFypqnbLxgn9G/dw=</DigestValue>
    </Reference>
    <Reference Type="http://www.w3.org/2000/09/xmldsig#Object" URI="#idOfficeObject">
      <DigestMethod Algorithm="http://www.w3.org/2001/04/xmlenc#sha256"/>
      <DigestValue>RlT9iP0iPCwLqblEgOadciLFnG1GRY7tSdpjSsEdrgU=</DigestValue>
    </Reference>
    <Reference Type="http://uri.etsi.org/01903#SignedProperties" URI="#idSignedProperties">
      <Transforms>
        <Transform Algorithm="http://www.w3.org/TR/2001/REC-xml-c14n-20010315"/>
      </Transforms>
      <DigestMethod Algorithm="http://www.w3.org/2001/04/xmlenc#sha256"/>
      <DigestValue>OZe9mvY9NGecb97S/g3z8C0aCXj/ti1GfJCadFYgb/Q=</DigestValue>
    </Reference>
  </SignedInfo>
  <SignatureValue>mBhA+6VVa2bLSehd4up6ccq29uZsXKDerj7uMk8TpTNnExaSk5g4rB/RHKLDmuhtAjvQ3UZYaJVm
TSXeOf25vDyTOfrmk5EXY8dl8pLn8t1DoSBGIKVaIXepfnOHFgrtoBWbfIydvV8+Y03f5JuvDkRK
/MJrlb3C7ADeAjxWim6GamEYBX037U+hRjrdkrzdm1/iGl4kWo1vLFbK4+uKWjVFqz7IbUPM4jfJ
8at1IC0d1oczqGGVhWluqlhiP4cD+OxIELNFgQkcmXmqbO93MQhViw+WWt+ph5jDRuFDJnewzRV6
a4F8f2Gn8NAl54D+87cY24HxQyoFMKO2erOIsA==</SignatureValue>
  <KeyInfo>
    <X509Data>
      <X509Certificate>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M4LxwgpV30Ky1cRktuwCIuJ2Ep5YKhhWsU3V/xObdrBwIDWOqIXVqa+2MhObQvjekXRg7cRgbRC1eszihwusj7PowdGtmHVp++CD3eWj3VGURg67Hlo+HFlu2S65vmhUFfGOsq85jGndrRtpEhar+3Vc7dImup8BeiisVVQna1b/5PWllY3KmORy7JL1xON05qNN2Xbbuy7A/ZhGUt5fcLieXo4DEERxK66wdi7+/pHDEHz3uRwBiTQTmxwhmuP48BdVK1QTiHGr8MqUhQdTyxiwaNRObPh15KtlE/GGJ4fpJCK5+WA/2tVOULh5p04RVSXlEjhG6d+QjdQ+cIp/pUCAwEAAaOCAdUwggHRMH4GCCsGAQUFBwEBBHIwcDA5BggrBgEFBQcwAoYtaHR0cDovL3B1Yi52bnB0LWNhLnZuL2NlcnRzL3ZucHRjYS1zaGEyNTYuY2VyMDMGCCsGAQUFBzABhidodHRwOi8vb2NzcC1zaGEyNTYudm5wdC1jYS52bi9yZXNwb25kZXIwHQYDVR0OBBYEFEv+M/avHBTUzXT0iJfINPSm2n4g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kBgNVHREEHTAbgRlsYW4ubmd1eWVudGh1eUBpcGEuY29tLnZuMA0GCSqGSIb3DQEBCwUAA4IBAQCr7ZZquKfTXGvAguqaB8q6Dwq2iRTJDIlSxg+Ta8dXE49BtsZa4RwcUKCfJy1HPGmmKHXrG19TTwRT+fzNvFRy9IoVTjwd8kRHWuzwU089O1QSdwOU43qY+e3LnIBqVUdImsqc6Jt9oktdWDGZwiwykopoXQHJBmKJBfrWRwrNKhrPxtz2W+oOR3bm6VYIuEMWIFQtnpcLDYOcxqwaUQU13YOyt8F9Uwn6fWjaav7OH0ZP0APmu8/tnoo30rm3MBFwmYCf01caCem837NH7fCxYgX3nGr7Mz9Egfx+8jnZWI3Z3MRtOwBoqc+Wv8NY0DMUw55QLgIt9eAU1RhEQqX7</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ELFPq0GajYRhk2V+nQg0ch2o9rmplXTCxLZJg50B9YA=</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sharedStrings.xml?ContentType=application/vnd.openxmlformats-officedocument.spreadsheetml.sharedStrings+xml">
        <DigestMethod Algorithm="http://www.w3.org/2001/04/xmlenc#sha256"/>
        <DigestValue>ak1zf7ffIqVCeTTKNQpTTPW3Qtj7ewfAg+/0DDIFaJo=</DigestValue>
      </Reference>
      <Reference URI="/xl/styles.xml?ContentType=application/vnd.openxmlformats-officedocument.spreadsheetml.styles+xml">
        <DigestMethod Algorithm="http://www.w3.org/2001/04/xmlenc#sha256"/>
        <DigestValue>YjfMw4+3P7iy49/Qfkrcsi0KwEWrdhMhmzlZobqHJUg=</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53SG13pwAvIPwGDEgOIC4rK4G3nuCC7WBnXvD0Gaagw=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sNTUhADiZrXBXdkWvKNYZpXYqwKpz6l/GYhQE6gqqsM=</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xNe++POMarXSqD77ThMqw9G+zA3XEMx1HzRMju2cOm4=</DigestValue>
      </Reference>
      <Reference URI="/xl/worksheets/sheet2.xml?ContentType=application/vnd.openxmlformats-officedocument.spreadsheetml.worksheet+xml">
        <DigestMethod Algorithm="http://www.w3.org/2001/04/xmlenc#sha256"/>
        <DigestValue>x3QR1MzHI8KEDaJg2fNqz8KU5L+GvcM1sivGHDfSFbk=</DigestValue>
      </Reference>
      <Reference URI="/xl/worksheets/sheet3.xml?ContentType=application/vnd.openxmlformats-officedocument.spreadsheetml.worksheet+xml">
        <DigestMethod Algorithm="http://www.w3.org/2001/04/xmlenc#sha256"/>
        <DigestValue>TH4OsMA9Omawlj+eMDS9beG10uCbya4NFWFz/ip1fKU=</DigestValue>
      </Reference>
      <Reference URI="/xl/worksheets/sheet4.xml?ContentType=application/vnd.openxmlformats-officedocument.spreadsheetml.worksheet+xml">
        <DigestMethod Algorithm="http://www.w3.org/2001/04/xmlenc#sha256"/>
        <DigestValue>j+at7Hm2oNDt5n9vVGZ+SGOGu7QFblauu2rDRf/JK4I=</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+W9tqvvYZpfWDO1cCuO/lxXvX88dcs1yMd6nBbBPEh0=</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2024-11-07T09:44:31Z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2024-11-07T09:44:31Z</xd:SigningTime>
          <xd:SigningCertificate>
            <xd:Cert>
              <xd:CertDigest>
                <DigestMethod Algorithm="http://www.w3.org/2001/04/xmlenc#sha256"/>
                <DigestValue>sgklEPgYZtrM/DbKwUmzQ7iHh1jzcwJLPXLB1+arWDg=</DigestValue>
              </xd:CertDigest>
              <xd:IssuerSerial>
                <X509IssuerName>CN=VNPT-CA SHA-256, O=VIETNAM POSTS AND TELECOMMUNICATIONS GROUP, C=VN</X509IssuerName>
                <X509SerialNumber>111660364336948398756371401466972218716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2024-11-07T03:32:23Z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